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37.1.1\gepg\BANCO DE ALIMENTOS\Relatório Gerencial\2020\Abril\"/>
    </mc:Choice>
  </mc:AlternateContent>
  <xr:revisionPtr revIDLastSave="0" documentId="13_ncr:1_{994844EE-45C1-4063-9887-8A1A0E0D8707}" xr6:coauthVersionLast="44" xr6:coauthVersionMax="44" xr10:uidLastSave="{00000000-0000-0000-0000-000000000000}"/>
  <bookViews>
    <workbookView xWindow="-120" yWindow="-120" windowWidth="24240" windowHeight="13140" activeTab="1" xr2:uid="{817751F3-E3AA-484C-99B2-AB0897DCEE72}"/>
  </bookViews>
  <sheets>
    <sheet name="Capa" sheetId="10" r:id="rId1"/>
    <sheet name="Relatório Sintético" sheetId="6" r:id="rId2"/>
    <sheet name="Relatório Analítico " sheetId="3" r:id="rId3"/>
    <sheet name="Anexo Fotos" sheetId="12" r:id="rId4"/>
    <sheet name="Bairros" sheetId="13" state="hidden" r:id="rId5"/>
    <sheet name="Planilha1" sheetId="14" state="hidden" r:id="rId6"/>
    <sheet name="Planilha4" sheetId="17" state="hidden" r:id="rId7"/>
  </sheets>
  <definedNames>
    <definedName name="__shared_1_0_0">#REF!-#REF!</definedName>
    <definedName name="__shared_2_0_0">#REF!-#REF!</definedName>
    <definedName name="_xlnm._FilterDatabase" localSheetId="4" hidden="1">Bairros!$A$1:$A$64</definedName>
    <definedName name="_xlnm._FilterDatabase" localSheetId="5" hidden="1">Planilha1!$A$1:$A$75</definedName>
    <definedName name="_xlnm._FilterDatabase" localSheetId="6" hidden="1">Planilha4!$A$1:$A$41</definedName>
    <definedName name="_xlnm._FilterDatabase" localSheetId="2" hidden="1">'Relatório Analítico '!$A$38:$K$38</definedName>
    <definedName name="_xlnm.Extract" localSheetId="4">Bairros!$I:$I</definedName>
    <definedName name="_xlnm.Extract" localSheetId="5">Planilha1!$L$1:$L$75</definedName>
    <definedName name="_xlnm.Extract" localSheetId="6">Planilha4!$L$1:$L$41</definedName>
    <definedName name="_xlnm.Print_Area" localSheetId="3">'Anexo Fotos'!$A$1:$N$43</definedName>
    <definedName name="_xlnm.Print_Area" localSheetId="2">'Relatório Analítico '!$A$1:$K$583</definedName>
    <definedName name="_xlnm.Print_Area" localSheetId="1">'Relatório Sintético'!$A$1:$L$36</definedName>
    <definedName name="_xlnm.Criteria" localSheetId="5">Planilha1!$A$1:$A$75</definedName>
    <definedName name="_xlnm.Criteria" localSheetId="6">Planilha4!$A$1:$A$41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61" i="3" l="1"/>
  <c r="K26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 s="1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H567" i="3"/>
  <c r="H442" i="3"/>
  <c r="H568" i="3"/>
  <c r="H29" i="3" s="1"/>
  <c r="L67" i="14"/>
  <c r="D89" i="3"/>
  <c r="D122" i="3"/>
  <c r="D362" i="3" s="1"/>
  <c r="D193" i="3"/>
  <c r="D302" i="3"/>
  <c r="D356" i="3"/>
  <c r="D360" i="3"/>
  <c r="D211" i="3"/>
  <c r="D223" i="3"/>
  <c r="E89" i="3"/>
  <c r="E122" i="3"/>
  <c r="E193" i="3"/>
  <c r="E302" i="3"/>
  <c r="E356" i="3"/>
  <c r="E360" i="3"/>
  <c r="E211" i="3"/>
  <c r="E223" i="3"/>
  <c r="E362" i="3"/>
  <c r="F89" i="3"/>
  <c r="F122" i="3"/>
  <c r="F193" i="3"/>
  <c r="F302" i="3"/>
  <c r="F362" i="3" s="1"/>
  <c r="F30" i="3" s="1"/>
  <c r="F356" i="3"/>
  <c r="F360" i="3"/>
  <c r="F223" i="3"/>
  <c r="F211" i="3"/>
  <c r="G360" i="3"/>
  <c r="G356" i="3"/>
  <c r="G302" i="3"/>
  <c r="G362" i="3" s="1"/>
  <c r="G30" i="3" s="1"/>
  <c r="G223" i="3"/>
  <c r="G211" i="3"/>
  <c r="G193" i="3"/>
  <c r="G122" i="3"/>
  <c r="G89" i="3"/>
  <c r="H356" i="3"/>
  <c r="H302" i="3"/>
  <c r="H362" i="3" s="1"/>
  <c r="H30" i="3" s="1"/>
  <c r="J15" i="6" s="1"/>
  <c r="H223" i="3"/>
  <c r="H211" i="3"/>
  <c r="H193" i="3"/>
  <c r="H122" i="3"/>
  <c r="H89" i="3"/>
  <c r="I360" i="3"/>
  <c r="I356" i="3"/>
  <c r="I362" i="3" s="1"/>
  <c r="I302" i="3"/>
  <c r="I223" i="3"/>
  <c r="I211" i="3"/>
  <c r="I193" i="3"/>
  <c r="I122" i="3"/>
  <c r="I89" i="3"/>
  <c r="J360" i="3"/>
  <c r="J356" i="3"/>
  <c r="J302" i="3"/>
  <c r="J223" i="3"/>
  <c r="J211" i="3"/>
  <c r="J193" i="3"/>
  <c r="J122" i="3"/>
  <c r="J89" i="3"/>
  <c r="J362" i="3"/>
  <c r="K359" i="3"/>
  <c r="E357" i="3"/>
  <c r="F357" i="3"/>
  <c r="G357" i="3"/>
  <c r="G25" i="3" s="1"/>
  <c r="H357" i="3"/>
  <c r="I357" i="3"/>
  <c r="J357" i="3"/>
  <c r="K357" i="3"/>
  <c r="K356" i="3"/>
  <c r="K306" i="3"/>
  <c r="E303" i="3"/>
  <c r="K303" i="3" s="1"/>
  <c r="F303" i="3"/>
  <c r="G303" i="3"/>
  <c r="H303" i="3"/>
  <c r="I303" i="3"/>
  <c r="J303" i="3"/>
  <c r="K302" i="3"/>
  <c r="K276" i="3"/>
  <c r="K226" i="3"/>
  <c r="E224" i="3"/>
  <c r="F224" i="3"/>
  <c r="K224" i="3" s="1"/>
  <c r="G224" i="3"/>
  <c r="H224" i="3"/>
  <c r="H25" i="3" s="1"/>
  <c r="J13" i="6" s="1"/>
  <c r="K223" i="3"/>
  <c r="K214" i="3"/>
  <c r="E212" i="3"/>
  <c r="F212" i="3"/>
  <c r="G212" i="3"/>
  <c r="H212" i="3"/>
  <c r="K212" i="3"/>
  <c r="K211" i="3"/>
  <c r="K198" i="3"/>
  <c r="K193" i="3"/>
  <c r="K126" i="3"/>
  <c r="E123" i="3"/>
  <c r="F123" i="3"/>
  <c r="G123" i="3"/>
  <c r="H123" i="3"/>
  <c r="K123" i="3" s="1"/>
  <c r="I123" i="3"/>
  <c r="J123" i="3"/>
  <c r="K122" i="3"/>
  <c r="K93" i="3"/>
  <c r="E90" i="3"/>
  <c r="F90" i="3"/>
  <c r="G90" i="3"/>
  <c r="H90" i="3"/>
  <c r="I90" i="3"/>
  <c r="J90" i="3"/>
  <c r="K39" i="3"/>
  <c r="K35" i="3"/>
  <c r="K34" i="3"/>
  <c r="D567" i="3"/>
  <c r="D442" i="3"/>
  <c r="D568" i="3" s="1"/>
  <c r="D29" i="3" s="1"/>
  <c r="E567" i="3"/>
  <c r="E442" i="3"/>
  <c r="E568" i="3"/>
  <c r="E29" i="3" s="1"/>
  <c r="E31" i="3" s="1"/>
  <c r="E30" i="3"/>
  <c r="F567" i="3"/>
  <c r="F568" i="3" s="1"/>
  <c r="F29" i="3" s="1"/>
  <c r="F31" i="3" s="1"/>
  <c r="F442" i="3"/>
  <c r="G567" i="3"/>
  <c r="G442" i="3"/>
  <c r="G568" i="3"/>
  <c r="G29" i="3" s="1"/>
  <c r="K19" i="3"/>
  <c r="H194" i="3"/>
  <c r="H26" i="3"/>
  <c r="K330" i="3"/>
  <c r="K217" i="3"/>
  <c r="K218" i="3"/>
  <c r="K219" i="3"/>
  <c r="K220" i="3"/>
  <c r="K221" i="3"/>
  <c r="K205" i="3"/>
  <c r="K206" i="3"/>
  <c r="K207" i="3"/>
  <c r="K208" i="3"/>
  <c r="K209" i="3"/>
  <c r="K307" i="3"/>
  <c r="K312" i="3"/>
  <c r="K342" i="3"/>
  <c r="K237" i="3"/>
  <c r="K236" i="3"/>
  <c r="K255" i="3"/>
  <c r="K320" i="3"/>
  <c r="K338" i="3"/>
  <c r="K333" i="3"/>
  <c r="K235" i="3"/>
  <c r="K360" i="3"/>
  <c r="K20" i="3"/>
  <c r="G194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1" i="3"/>
  <c r="K340" i="3"/>
  <c r="K339" i="3"/>
  <c r="K337" i="3"/>
  <c r="K336" i="3"/>
  <c r="K335" i="3"/>
  <c r="K334" i="3"/>
  <c r="K332" i="3"/>
  <c r="K331" i="3"/>
  <c r="K329" i="3"/>
  <c r="K328" i="3"/>
  <c r="K327" i="3"/>
  <c r="K326" i="3"/>
  <c r="K325" i="3"/>
  <c r="K324" i="3"/>
  <c r="K323" i="3"/>
  <c r="K322" i="3"/>
  <c r="K321" i="3"/>
  <c r="K319" i="3"/>
  <c r="K318" i="3"/>
  <c r="K317" i="3"/>
  <c r="K316" i="3"/>
  <c r="K315" i="3"/>
  <c r="K314" i="3"/>
  <c r="K313" i="3"/>
  <c r="K311" i="3"/>
  <c r="K310" i="3"/>
  <c r="K309" i="3"/>
  <c r="K308" i="3"/>
  <c r="K299" i="3"/>
  <c r="K300" i="3"/>
  <c r="K301" i="3"/>
  <c r="K292" i="3"/>
  <c r="K293" i="3"/>
  <c r="K294" i="3"/>
  <c r="K295" i="3"/>
  <c r="K296" i="3"/>
  <c r="K297" i="3"/>
  <c r="K298" i="3"/>
  <c r="K281" i="3"/>
  <c r="K282" i="3"/>
  <c r="K283" i="3"/>
  <c r="K284" i="3"/>
  <c r="K285" i="3"/>
  <c r="K286" i="3"/>
  <c r="K287" i="3"/>
  <c r="K288" i="3"/>
  <c r="K289" i="3"/>
  <c r="K290" i="3"/>
  <c r="K291" i="3"/>
  <c r="K273" i="3"/>
  <c r="K274" i="3"/>
  <c r="K275" i="3"/>
  <c r="K277" i="3"/>
  <c r="K278" i="3"/>
  <c r="K279" i="3"/>
  <c r="K280" i="3"/>
  <c r="K262" i="3"/>
  <c r="K263" i="3"/>
  <c r="K264" i="3"/>
  <c r="K265" i="3"/>
  <c r="K266" i="3"/>
  <c r="K267" i="3"/>
  <c r="K268" i="3"/>
  <c r="K269" i="3"/>
  <c r="K270" i="3"/>
  <c r="K271" i="3"/>
  <c r="K272" i="3"/>
  <c r="K249" i="3"/>
  <c r="K250" i="3"/>
  <c r="K251" i="3"/>
  <c r="K252" i="3"/>
  <c r="K253" i="3"/>
  <c r="K254" i="3"/>
  <c r="K256" i="3"/>
  <c r="K257" i="3"/>
  <c r="K258" i="3"/>
  <c r="K259" i="3"/>
  <c r="K260" i="3"/>
  <c r="K261" i="3"/>
  <c r="K239" i="3"/>
  <c r="K240" i="3"/>
  <c r="K241" i="3"/>
  <c r="K242" i="3"/>
  <c r="K243" i="3"/>
  <c r="K244" i="3"/>
  <c r="K245" i="3"/>
  <c r="K246" i="3"/>
  <c r="K247" i="3"/>
  <c r="K248" i="3"/>
  <c r="K228" i="3"/>
  <c r="K229" i="3"/>
  <c r="K230" i="3"/>
  <c r="K231" i="3"/>
  <c r="K232" i="3"/>
  <c r="K233" i="3"/>
  <c r="K234" i="3"/>
  <c r="K238" i="3"/>
  <c r="K227" i="3"/>
  <c r="K116" i="3"/>
  <c r="K117" i="3"/>
  <c r="K118" i="3"/>
  <c r="K119" i="3"/>
  <c r="K120" i="3"/>
  <c r="K121" i="3"/>
  <c r="K106" i="3"/>
  <c r="K107" i="3"/>
  <c r="K108" i="3"/>
  <c r="K109" i="3"/>
  <c r="K110" i="3"/>
  <c r="K111" i="3"/>
  <c r="K112" i="3"/>
  <c r="K113" i="3"/>
  <c r="K114" i="3"/>
  <c r="K115" i="3"/>
  <c r="K95" i="3"/>
  <c r="K96" i="3"/>
  <c r="K97" i="3"/>
  <c r="K98" i="3"/>
  <c r="K99" i="3"/>
  <c r="K100" i="3"/>
  <c r="K101" i="3"/>
  <c r="K102" i="3"/>
  <c r="K103" i="3"/>
  <c r="K104" i="3"/>
  <c r="K105" i="3"/>
  <c r="K94" i="3"/>
  <c r="K210" i="3"/>
  <c r="K200" i="3"/>
  <c r="K201" i="3"/>
  <c r="K202" i="3"/>
  <c r="K203" i="3"/>
  <c r="K204" i="3"/>
  <c r="K199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66" i="3"/>
  <c r="K56" i="3"/>
  <c r="K57" i="3"/>
  <c r="K58" i="3"/>
  <c r="K59" i="3"/>
  <c r="K60" i="3"/>
  <c r="K61" i="3"/>
  <c r="K62" i="3"/>
  <c r="K63" i="3"/>
  <c r="K64" i="3"/>
  <c r="K65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41" i="3"/>
  <c r="K42" i="3"/>
  <c r="K40" i="3"/>
  <c r="G26" i="3"/>
  <c r="K21" i="3"/>
  <c r="K222" i="3"/>
  <c r="K216" i="3"/>
  <c r="K215" i="3"/>
  <c r="F194" i="3"/>
  <c r="F25" i="3" s="1"/>
  <c r="F26" i="3"/>
  <c r="E194" i="3"/>
  <c r="E25" i="3"/>
  <c r="K192" i="3"/>
  <c r="I194" i="3"/>
  <c r="J194" i="3"/>
  <c r="K194" i="3"/>
  <c r="J567" i="3"/>
  <c r="J568" i="3" s="1"/>
  <c r="J442" i="3"/>
  <c r="I567" i="3"/>
  <c r="I568" i="3" s="1"/>
  <c r="I442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27" i="3"/>
  <c r="E26" i="3"/>
  <c r="K14" i="3"/>
  <c r="K17" i="3"/>
  <c r="K15" i="3"/>
  <c r="H31" i="3" l="1"/>
  <c r="J17" i="6"/>
  <c r="G31" i="3"/>
  <c r="D31" i="3"/>
  <c r="K29" i="3"/>
  <c r="K362" i="3"/>
  <c r="K30" i="3"/>
  <c r="K90" i="3"/>
  <c r="K89" i="3"/>
  <c r="K31" i="3" l="1"/>
</calcChain>
</file>

<file path=xl/sharedStrings.xml><?xml version="1.0" encoding="utf-8"?>
<sst xmlns="http://schemas.openxmlformats.org/spreadsheetml/2006/main" count="2317" uniqueCount="658">
  <si>
    <t>ORGANIZAÇÃO DAS VOLUNTÁRIAS DE GOIÁS</t>
  </si>
  <si>
    <t>PROTEÇÃO SOCIAL BÁSICA</t>
  </si>
  <si>
    <t xml:space="preserve">OPERACIONALIZAÇÃO DAS AÇÕES DE PROTEÇÃO SOCIAL                      </t>
  </si>
  <si>
    <t xml:space="preserve"> SERVIÇO DE ATENÇÃO SOCIAL À FAMÍLIAS E INDIVÍDUOS EM SITUAÇÃO DE VULNERABILIDADE SOCIAL</t>
  </si>
  <si>
    <t>TOTAL</t>
  </si>
  <si>
    <t>PR</t>
  </si>
  <si>
    <t>RZ</t>
  </si>
  <si>
    <t xml:space="preserve">% </t>
  </si>
  <si>
    <t>BANCO DE ALIMENTOS</t>
  </si>
  <si>
    <t xml:space="preserve"> 1. RECADASTRAMENTOS/MÊS</t>
  </si>
  <si>
    <t>Número de entidades que participaram</t>
  </si>
  <si>
    <t>Número de indivíduos/famílias que participaram</t>
  </si>
  <si>
    <t>Sonho de Edna</t>
  </si>
  <si>
    <t>Associação de Idosos Alegria de Viver</t>
  </si>
  <si>
    <t>Movimento Jovens Livres</t>
  </si>
  <si>
    <t>Centro de Recuperação Vida Nova</t>
  </si>
  <si>
    <t>ESPECIFICAÇÃO</t>
  </si>
  <si>
    <t>UNIDADE EXECUTORA</t>
  </si>
  <si>
    <t>METAS FÍSICAS</t>
  </si>
  <si>
    <t>Isadora de Fátima Lopes</t>
  </si>
  <si>
    <t>Gerente Estratégica de Planejamento e Governança</t>
  </si>
  <si>
    <t>Wellington Matos de Lima</t>
  </si>
  <si>
    <t>Jeane de Cássia Dias Abdala Maia</t>
  </si>
  <si>
    <t>Diretora de Ações Sociais</t>
  </si>
  <si>
    <t>Adryanna Leonor Melo de Oliveira Caiado</t>
  </si>
  <si>
    <t>Diretora Geral</t>
  </si>
  <si>
    <t>RELATÓRIO GERENCIAL MENSAL DE EXECUÇÃO</t>
  </si>
  <si>
    <t>Thais de Paula Marques</t>
  </si>
  <si>
    <t>Gerente de Nutrição Social e Sustentável</t>
  </si>
  <si>
    <t>PROTEÇÃO SOCIAL BÁSICA - BANCO DE ALIMENTOS</t>
  </si>
  <si>
    <t>Outros municípios</t>
  </si>
  <si>
    <t>Associação Beneficente Casa de Davi - ABECAD</t>
  </si>
  <si>
    <t>Instituto de Longa Permanência para Idosos Mais Saúde</t>
  </si>
  <si>
    <t>Aparecida de Goiânia</t>
  </si>
  <si>
    <t>Senador Canedo</t>
  </si>
  <si>
    <t>Trindade</t>
  </si>
  <si>
    <t>Siquém Núcleo Educacional</t>
  </si>
  <si>
    <t>Comunidade Espirita Trabalho, Amor e FÉ (CETAF)</t>
  </si>
  <si>
    <t>Associação de Moradores do Conjunto Vera Cruz I</t>
  </si>
  <si>
    <t>Associação Beneficente Metamorfose</t>
  </si>
  <si>
    <t>Associação Obra do Berço</t>
  </si>
  <si>
    <t>Quantidade de alimentos coletados/arrecadados</t>
  </si>
  <si>
    <t>Aguinaldo</t>
  </si>
  <si>
    <t>Longa Vida</t>
  </si>
  <si>
    <t>Rb Laranjas</t>
  </si>
  <si>
    <t>Ediene</t>
  </si>
  <si>
    <t>Israel</t>
  </si>
  <si>
    <t>Eduardo</t>
  </si>
  <si>
    <t>Colome</t>
  </si>
  <si>
    <t>Amarildo</t>
  </si>
  <si>
    <t>Paulita</t>
  </si>
  <si>
    <t>Jose Carlos</t>
  </si>
  <si>
    <t>Rodrigo</t>
  </si>
  <si>
    <t>Medeiros</t>
  </si>
  <si>
    <t>Lidia</t>
  </si>
  <si>
    <t>Damião</t>
  </si>
  <si>
    <t>Francis</t>
  </si>
  <si>
    <t>Associação Beneficente do Residencial Vale dos Sonhos</t>
  </si>
  <si>
    <t>Associação Universo Sem Fome</t>
  </si>
  <si>
    <t>Centro Social Espírita Puro Amor</t>
  </si>
  <si>
    <t>Convenção Internacional Semeando a Palavra em Missões</t>
  </si>
  <si>
    <t>Igreja Batista Amor e Cuidado</t>
  </si>
  <si>
    <t>Igreja Batista Vale dos Sonhos</t>
  </si>
  <si>
    <t>Missão Resgate da Paz</t>
  </si>
  <si>
    <t>Obras Sociais do CEGAL</t>
  </si>
  <si>
    <t>Goianira</t>
  </si>
  <si>
    <t>Associação Casa da Paz - Centro de Reabilitação</t>
  </si>
  <si>
    <t>Hidrolândia</t>
  </si>
  <si>
    <t>CEPMG PROF Augusta Machado</t>
  </si>
  <si>
    <t>Instituição / Entidade RECADASTRADA</t>
  </si>
  <si>
    <t>Centro Espírita Estrela Dalva</t>
  </si>
  <si>
    <t>AGEO Esportivo</t>
  </si>
  <si>
    <t>Associação Paulo Pacheco</t>
  </si>
  <si>
    <t>Casa de Fraternidade Caminho da Luz</t>
  </si>
  <si>
    <t>Igreja Evangélica Ministério Rosa de Sarom</t>
  </si>
  <si>
    <t>Liga da Solidariedade</t>
  </si>
  <si>
    <t>Obreiros do Caminho</t>
  </si>
  <si>
    <t>Instituição / Entidade CADASTRADA - FILA DE ESPERA</t>
  </si>
  <si>
    <t>Sindicato dos Proprietários das Oficinas Mecânicas dos Estados de Goiás</t>
  </si>
  <si>
    <t>CMEI Tia Jovita</t>
  </si>
  <si>
    <t>Associação Bem Aventurada Imelda</t>
  </si>
  <si>
    <t>Sociedade Eunice Weaver de Goiânia</t>
  </si>
  <si>
    <t>Programa Banco Municipal de Alimentos - Semas</t>
  </si>
  <si>
    <t>Associação das Donas de Casa e Consumidores em Ação</t>
  </si>
  <si>
    <t>Ministério de Adoração Amigo do Rei</t>
  </si>
  <si>
    <t>Comunidade Terapêutica Lapidando Tesouros</t>
  </si>
  <si>
    <t>Associação Núcleo Espírita Amigos de Sempre</t>
  </si>
  <si>
    <t>Organização Mulheres em Ação Vila Delfiore</t>
  </si>
  <si>
    <t>Centro de Umbanda Pai Joaquim de Angola</t>
  </si>
  <si>
    <t>Inhumas</t>
  </si>
  <si>
    <t>Vila São José Bento Cottolengo</t>
  </si>
  <si>
    <t>Associação Doce Lar</t>
  </si>
  <si>
    <t>Secretaria Estadual de Educação</t>
  </si>
  <si>
    <t>Associação  do Poder de Deus Resgatando Vidas Com Amor</t>
  </si>
  <si>
    <t>Sandro Rocha</t>
  </si>
  <si>
    <t>Nectafruta</t>
  </si>
  <si>
    <t>Kifruta</t>
  </si>
  <si>
    <t>Setor Oeste</t>
  </si>
  <si>
    <t>Comunidade Espírita Ramatis</t>
  </si>
  <si>
    <t>Jardim América</t>
  </si>
  <si>
    <t>Bairros de Goiânia</t>
  </si>
  <si>
    <t>Jean</t>
  </si>
  <si>
    <t>Saraiva</t>
  </si>
  <si>
    <t>Comercial Ribas</t>
  </si>
  <si>
    <t>Comercial JM</t>
  </si>
  <si>
    <t>Parque Anhanguera II</t>
  </si>
  <si>
    <t>Centro</t>
  </si>
  <si>
    <t>Conjunto Vista Alegre</t>
  </si>
  <si>
    <t>Vila Pedroso</t>
  </si>
  <si>
    <t>Bairro Vitória</t>
  </si>
  <si>
    <t>Setor Jaó</t>
  </si>
  <si>
    <t>Vila Nova</t>
  </si>
  <si>
    <t>Setor Bueno</t>
  </si>
  <si>
    <t>Perim</t>
  </si>
  <si>
    <t>Total de doadores cadastrados</t>
  </si>
  <si>
    <t>Distribuição</t>
  </si>
  <si>
    <t>Ações desenvolvidas</t>
  </si>
  <si>
    <t>Número de entidades atendidas</t>
  </si>
  <si>
    <t>Número de indivíduos/famílias atendidos</t>
  </si>
  <si>
    <t>Quantidade de alimentos doados</t>
  </si>
  <si>
    <t>FAMÍLIAS (KG)</t>
  </si>
  <si>
    <r>
      <rPr>
        <b/>
        <sz val="11"/>
        <rFont val="Arial"/>
        <family val="2"/>
      </rPr>
      <t xml:space="preserve">TF: </t>
    </r>
    <r>
      <rPr>
        <sz val="11"/>
        <rFont val="Arial"/>
        <family val="2"/>
      </rPr>
      <t xml:space="preserve">Termo de Fomento; </t>
    </r>
    <r>
      <rPr>
        <b/>
        <sz val="11"/>
        <rFont val="Arial"/>
        <family val="2"/>
      </rPr>
      <t xml:space="preserve"> PT</t>
    </r>
    <r>
      <rPr>
        <sz val="11"/>
        <rFont val="Arial"/>
        <family val="2"/>
      </rPr>
      <t>: Plano de Trabalho;</t>
    </r>
    <r>
      <rPr>
        <b/>
        <sz val="11"/>
        <rFont val="Arial"/>
        <family val="2"/>
      </rPr>
      <t xml:space="preserve">  PR: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Programado conforme Plano de Trabalho</t>
    </r>
    <r>
      <rPr>
        <sz val="11"/>
        <rFont val="Arial"/>
        <family val="2"/>
      </rPr>
      <t xml:space="preserve">;  </t>
    </r>
    <r>
      <rPr>
        <b/>
        <sz val="11"/>
        <rFont val="Arial"/>
        <family val="2"/>
      </rPr>
      <t>RZ:</t>
    </r>
    <r>
      <rPr>
        <sz val="11"/>
        <rFont val="Arial"/>
        <family val="2"/>
      </rPr>
      <t xml:space="preserve"> Realizado;</t>
    </r>
    <r>
      <rPr>
        <b/>
        <sz val="11"/>
        <rFont val="Arial"/>
        <family val="2"/>
      </rPr>
      <t xml:space="preserve"> %</t>
    </r>
    <r>
      <rPr>
        <sz val="11"/>
        <rFont val="Arial"/>
        <family val="2"/>
      </rPr>
      <t xml:space="preserve"> Percentual de execução alcançado até o momento.</t>
    </r>
  </si>
  <si>
    <t>TOTAL ARRECADAÇÕES (KG)</t>
  </si>
  <si>
    <t>Abrigo Comendador Walmor</t>
  </si>
  <si>
    <t>Associação Beneficente Projeto Pedra Viva</t>
  </si>
  <si>
    <t>Boa Ventura</t>
  </si>
  <si>
    <t>Associação dos Catadores de Materiais Recicláveis Ordem e Progresso</t>
  </si>
  <si>
    <t>Residencial Itaipu</t>
  </si>
  <si>
    <t>Associação Semente da Vida - Projeto Semear</t>
  </si>
  <si>
    <t>Instituto Vivaz</t>
  </si>
  <si>
    <t xml:space="preserve">Igreja Evangélica Quadrangular </t>
  </si>
  <si>
    <t>Centro Ed. Infantil Marista Divino Pai Eterno</t>
  </si>
  <si>
    <t>Madre Germana I</t>
  </si>
  <si>
    <t>Associação de Pais do Excepcional Gota de Orgulho - APEGO</t>
  </si>
  <si>
    <t>Anhanguera</t>
  </si>
  <si>
    <t>Boni S/A</t>
  </si>
  <si>
    <t>Perboni Frutas Especias</t>
  </si>
  <si>
    <t>Perboni &amp; Perboni</t>
  </si>
  <si>
    <t>Dalny Nunes</t>
  </si>
  <si>
    <t>Euler Borges Pinheiro</t>
  </si>
  <si>
    <t>Roberto Kennidy</t>
  </si>
  <si>
    <t>Paulo Cardoso da Silva</t>
  </si>
  <si>
    <t>Valquiria  Pereira Soares</t>
  </si>
  <si>
    <t>Abacaxi.com</t>
  </si>
  <si>
    <t>Cleiton César Evangelista</t>
  </si>
  <si>
    <t>Devair</t>
  </si>
  <si>
    <t>Gaspar Silva</t>
  </si>
  <si>
    <t>Hercicléi Franco</t>
  </si>
  <si>
    <t>Hilton Alcides</t>
  </si>
  <si>
    <t>Jair Pinheiro</t>
  </si>
  <si>
    <t>Jair Pires</t>
  </si>
  <si>
    <t>JF</t>
  </si>
  <si>
    <t>José Abreu</t>
  </si>
  <si>
    <t>Kassio</t>
  </si>
  <si>
    <t>Luiz Matheus</t>
  </si>
  <si>
    <t>Mais Sabor</t>
  </si>
  <si>
    <t>Manuel</t>
  </si>
  <si>
    <t>Marcio</t>
  </si>
  <si>
    <t>Marcos Maurilho</t>
  </si>
  <si>
    <t>Neide</t>
  </si>
  <si>
    <t>Pedro</t>
  </si>
  <si>
    <t>Raimundo</t>
  </si>
  <si>
    <t>Rei da Pimenta</t>
  </si>
  <si>
    <t>Rogério Rodrigues</t>
  </si>
  <si>
    <t>Samuel</t>
  </si>
  <si>
    <t>Sonia</t>
  </si>
  <si>
    <t>Valmir Antonio Gonçalves</t>
  </si>
  <si>
    <t>Vergilho Marco Faria</t>
  </si>
  <si>
    <t>Viver Frutas</t>
  </si>
  <si>
    <t>Waderson Wagen</t>
  </si>
  <si>
    <t>Weliton</t>
  </si>
  <si>
    <t>Wendel Nogueira</t>
  </si>
  <si>
    <t>Helton Correa de Sousa</t>
  </si>
  <si>
    <t>João Divino Alves Pereira</t>
  </si>
  <si>
    <t>José Eduardo Trindade</t>
  </si>
  <si>
    <t>Reinaldo Pereira dos Santos</t>
  </si>
  <si>
    <t>Depósito Caçamba</t>
  </si>
  <si>
    <t>Distribuidora Cordona de Milho</t>
  </si>
  <si>
    <t>João Rodrigues da Silva Filho</t>
  </si>
  <si>
    <t>Maurício Wesley</t>
  </si>
  <si>
    <t>Mauricio Pereira dos Santos</t>
  </si>
  <si>
    <t>Francisco de Assis Ferreira</t>
  </si>
  <si>
    <t>Sebastião da Ressurreição</t>
  </si>
  <si>
    <t>Lindomar Pereira da Silva</t>
  </si>
  <si>
    <t>Uto Frutas e Legumes</t>
  </si>
  <si>
    <t>Sergio Henrique S. Silva</t>
  </si>
  <si>
    <t>PROTEÇÃO SOCIAL A FAMÍLIAS E INDIVÍDUOS EM SITUAÇÃO DE VULNERABILIDADE SOCIAL</t>
  </si>
  <si>
    <t>Total de alimentos doados (KG)</t>
  </si>
  <si>
    <t>Total de alimentos coletados/arrecadados (KG)</t>
  </si>
  <si>
    <t>Bairros de Goiânia atendidos</t>
  </si>
  <si>
    <t>Municípios atendidos (além de Goiânia)</t>
  </si>
  <si>
    <t>Diária (exceto domingos e feriados)</t>
  </si>
  <si>
    <t xml:space="preserve">Plano de Ação </t>
  </si>
  <si>
    <t>Associação Habitacional e Construção Civil do Brasil - Constracc</t>
  </si>
  <si>
    <t>Assembleia de Deus Esperança</t>
  </si>
  <si>
    <t>Assembleia de Deus Yeshua</t>
  </si>
  <si>
    <t>Igreja Evangélica Assembleia de Deus Buena Vista II</t>
  </si>
  <si>
    <t>Igreja Assembleia de Deus Ministério Missionário</t>
  </si>
  <si>
    <t>Assembleia de Deus Vila Maria</t>
  </si>
  <si>
    <t>Assembleia de Deus Capuava</t>
  </si>
  <si>
    <t>Igreja Assembleia de Deus Ministério Fama</t>
  </si>
  <si>
    <t xml:space="preserve">Casa Terapêutica Rei Davi </t>
  </si>
  <si>
    <t>SUB-TOTAL DE ATENDIMENTOS (KG)</t>
  </si>
  <si>
    <t>SUB-TOTAL DE ATENDIMENTOS (FÍSICO)</t>
  </si>
  <si>
    <t>Associação Espírita AJA - Ajudantes Anônimos com Jesus</t>
  </si>
  <si>
    <t>CEIJ - Comunidade Espírita Irmão Jacob</t>
  </si>
  <si>
    <t>Instituto de Formação e Inserção e Promoção Social - IFIS</t>
  </si>
  <si>
    <t>Centro de Atenção Psicossocial - CAPS Girassol</t>
  </si>
  <si>
    <t>Casa de Recuperação Projeto Emanuel - Carepe</t>
  </si>
  <si>
    <t>TOTAL GERAL (KG)**</t>
  </si>
  <si>
    <t>Associação dos Moradores do Bairro Alvorada e Adjacentes M S Canedo - ASMBAA</t>
  </si>
  <si>
    <t>Quantidade de alimentos descartados (distribuídos a instituições para alimentação animal)</t>
  </si>
  <si>
    <t>Qtde. instituições desligadas</t>
  </si>
  <si>
    <t>Diretor Administrativo e Financeiro</t>
  </si>
  <si>
    <t>Associação das Entidades Comunitárias Don Fernando II e Aroeiras</t>
  </si>
  <si>
    <t>Igreja Evangélica Pentecostal com Cristo é viver</t>
  </si>
  <si>
    <t>Assembleia de Deus Vila Nova</t>
  </si>
  <si>
    <t>Assembleia de Deus Vila Riso</t>
  </si>
  <si>
    <t>Grupo AJA</t>
  </si>
  <si>
    <t xml:space="preserve">Olavo Bilac Maçonaria </t>
  </si>
  <si>
    <t>Bairro da Vitória</t>
  </si>
  <si>
    <t>Igreja Evangélica Assembleia de Deus Ministério Jardim América</t>
  </si>
  <si>
    <t>Bairro Goiá 2</t>
  </si>
  <si>
    <t>Buena Vista IV</t>
  </si>
  <si>
    <t xml:space="preserve">Campinas </t>
  </si>
  <si>
    <t>Conjunto Vera Cruz I</t>
  </si>
  <si>
    <t xml:space="preserve">Itatiaia </t>
  </si>
  <si>
    <t>Jardim Aroeiras</t>
  </si>
  <si>
    <t>CMEI Jardim das Aroeiras</t>
  </si>
  <si>
    <t>Jardim Brasil</t>
  </si>
  <si>
    <t>Centro Municipal de Educ. Inf.Cristiano Emidio Martins</t>
  </si>
  <si>
    <t>Jardim Curitiba I</t>
  </si>
  <si>
    <t>Jardim da Luz</t>
  </si>
  <si>
    <t>Jardim das Aroeiras</t>
  </si>
  <si>
    <t>Associação das Entidades Comunitárias Dom Fernando II e Aroeiras</t>
  </si>
  <si>
    <t>Jardim Europa</t>
  </si>
  <si>
    <t>Jardim Goiás</t>
  </si>
  <si>
    <t xml:space="preserve">Jardim Guanabara </t>
  </si>
  <si>
    <t>Jardim Guanabara</t>
  </si>
  <si>
    <t>Jardim Guanabara I</t>
  </si>
  <si>
    <t>Jardim Guanabara III</t>
  </si>
  <si>
    <t>CMEI Guanabara lll</t>
  </si>
  <si>
    <t>Jardim Liberdade</t>
  </si>
  <si>
    <t>Caps Noroeste</t>
  </si>
  <si>
    <t>Jardim Novo Mundo</t>
  </si>
  <si>
    <t>Associação da Igreja Metodista - Oitava Região Eclesiástica</t>
  </si>
  <si>
    <t>Novo Horizonte</t>
  </si>
  <si>
    <t>Associação Metodista Assistencial de Educação Infantil</t>
  </si>
  <si>
    <t>Parque Anhanguera</t>
  </si>
  <si>
    <t>Igreja Evangélica Avivamento</t>
  </si>
  <si>
    <t>Parque Eldorado Oeste</t>
  </si>
  <si>
    <t>Parque Industrial de Goiânia</t>
  </si>
  <si>
    <t>Abadia de Goiás</t>
  </si>
  <si>
    <t>Brazabrantes</t>
  </si>
  <si>
    <t>Nazário</t>
  </si>
  <si>
    <t>Nova Veneza</t>
  </si>
  <si>
    <t>Parque Santa Cruz</t>
  </si>
  <si>
    <t>Parque Tremendão</t>
  </si>
  <si>
    <t>Residencial Buena Vista IV</t>
  </si>
  <si>
    <t>Residencial Maria Lourença</t>
  </si>
  <si>
    <t>Residencial Triunfo 3</t>
  </si>
  <si>
    <t>Residencial Vale dos Sonhos</t>
  </si>
  <si>
    <t>Santa Genoveva</t>
  </si>
  <si>
    <t>Setor Castelo Branco</t>
  </si>
  <si>
    <t>Setor Coimbra</t>
  </si>
  <si>
    <t>Setor Recreio de Ipe</t>
  </si>
  <si>
    <t>Setor Rio Formoso</t>
  </si>
  <si>
    <t>Sol Nascente</t>
  </si>
  <si>
    <t>Urias Magalhães</t>
  </si>
  <si>
    <t>Vera Cruz 2</t>
  </si>
  <si>
    <t>Vila Jardim Pompéia</t>
  </si>
  <si>
    <t>Vila Montecelli</t>
  </si>
  <si>
    <t>Vila Riso</t>
  </si>
  <si>
    <t>Obra Social Nossa Senhora da Glória - Fazenda Esperança Santa Rita de Cássia</t>
  </si>
  <si>
    <t>Igreja Pentencostal Allfa e Omega - Ministério Atos II</t>
  </si>
  <si>
    <t>Item Meta TF: 15.2   /   Item Meta PT: 9.1, 9.2 e 9.5.2</t>
  </si>
  <si>
    <t>Item Meta TF: 15.1   /   Item Meta PT: 9.5.1</t>
  </si>
  <si>
    <t>Item Meta TF: 15.3   /   Item Meta PT: 9.5.3</t>
  </si>
  <si>
    <t>Item Meta TF: Não Possui   /   Item Meta PT: 9.4 e 9.5.4</t>
  </si>
  <si>
    <t>Item Meta TF: 15.4   /   Item Meta PT: 9.5.4</t>
  </si>
  <si>
    <t>Item Meta TF: -   /   Item Meta PT: 9.3</t>
  </si>
  <si>
    <t>Atividades relevantes por área técnica e/ou geral desenvolvidas na unidade (conforme Plano de Trabalho):</t>
  </si>
  <si>
    <t>Impactos das atividades desenvolvidas (conforme Plano de Trabalho):</t>
  </si>
  <si>
    <t>Assembleia de Deus Anápolis</t>
  </si>
  <si>
    <t>Associação Comunitária Amanhã Ser -Comunidade Terapêutica</t>
  </si>
  <si>
    <t>CMEI Tremendão</t>
  </si>
  <si>
    <t>Creche Mãe Alvina</t>
  </si>
  <si>
    <t>Paróquia Nossa Senhora do Carmo</t>
  </si>
  <si>
    <t>Associação Cairós - Solidariedade e Ação</t>
  </si>
  <si>
    <t>Setor Marechal Rondon</t>
  </si>
  <si>
    <t>Casa de apoio Anjo Gabriel (antiga liga da solidariedade)</t>
  </si>
  <si>
    <t>Instituição / Entidade FILA DE ESPERA</t>
  </si>
  <si>
    <t xml:space="preserve">Instituição / Entidade CADASTRADA </t>
  </si>
  <si>
    <t>Parque Amazonas</t>
  </si>
  <si>
    <t>Asilo Solar Colombino Augusto de Bastos</t>
  </si>
  <si>
    <t>Vitória Área III</t>
  </si>
  <si>
    <t>Recreio dos bandeirantes</t>
  </si>
  <si>
    <t>Associação Comunidade Luz da Vida</t>
  </si>
  <si>
    <t>Vila Novo Horizonte</t>
  </si>
  <si>
    <t>Setor Progresso</t>
  </si>
  <si>
    <t>Setor Balneário</t>
  </si>
  <si>
    <t>Associação dos Idosos Jardim Balneário</t>
  </si>
  <si>
    <t>Instituto Batuíra de Saúde Mental</t>
  </si>
  <si>
    <t>Associação dos Idosos Fonte Viva</t>
  </si>
  <si>
    <t>Alimentos Japão</t>
  </si>
  <si>
    <t>Casa da Cenoura</t>
  </si>
  <si>
    <t>Comercial Rubi</t>
  </si>
  <si>
    <t>Depósito Cintra</t>
  </si>
  <si>
    <t>Depósito Conquista</t>
  </si>
  <si>
    <t>Depósito Mihara</t>
  </si>
  <si>
    <t>Depósito Nipo</t>
  </si>
  <si>
    <t>Depósito Pereira</t>
  </si>
  <si>
    <t>Depósito Verdão</t>
  </si>
  <si>
    <t>Gynpepp</t>
  </si>
  <si>
    <t>Mamão e Cia</t>
  </si>
  <si>
    <t>Perboni S/A Frutas Tropiciais</t>
  </si>
  <si>
    <t>Ranir Alimentos</t>
  </si>
  <si>
    <t>W.R.P - Verduras</t>
  </si>
  <si>
    <t>Adriano Rorigues dos Santos</t>
  </si>
  <si>
    <t>Alex Sousa</t>
  </si>
  <si>
    <t>Altair Ferreira Monteiro</t>
  </si>
  <si>
    <t>Arlindo José Toledo</t>
  </si>
  <si>
    <t>Carla Dias</t>
  </si>
  <si>
    <t>Dyone Rodrygues</t>
  </si>
  <si>
    <t>Esio Bernardes do Vale</t>
  </si>
  <si>
    <t>Fabio</t>
  </si>
  <si>
    <t>Greise</t>
  </si>
  <si>
    <t>Helio Souza</t>
  </si>
  <si>
    <t>Hellin Barbosa Silva</t>
  </si>
  <si>
    <t>Jaci Rodrigo Tavares</t>
  </si>
  <si>
    <t>Joniston Silva</t>
  </si>
  <si>
    <t>José Pereira de Jesus</t>
  </si>
  <si>
    <t>Luiz Camargo</t>
  </si>
  <si>
    <t>Luzia Pereira</t>
  </si>
  <si>
    <t>Lydiany Uchoa</t>
  </si>
  <si>
    <t>Peninha Pereira Pinto</t>
  </si>
  <si>
    <t>Renato Alvez</t>
  </si>
  <si>
    <t>Salvador Rodrigues</t>
  </si>
  <si>
    <t>Werisnon Rodrigues Tavares</t>
  </si>
  <si>
    <t>Whenik Oliveira</t>
  </si>
  <si>
    <t xml:space="preserve"> 2. CADASTRAMENTOS/MÊS</t>
  </si>
  <si>
    <t>Novos indivíduos/famílias cadastrados</t>
  </si>
  <si>
    <t xml:space="preserve"> 3.ATENDIMENTOS/MÊS</t>
  </si>
  <si>
    <t xml:space="preserve"> 4.VOLUME DE DOAÇÕES (KG)/MÊS</t>
  </si>
  <si>
    <t xml:space="preserve"> 5.AÇÕES SOCIAIS</t>
  </si>
  <si>
    <t>6. DISTRIBUIÇÃO DE ALIMENTOS POR INSTITUIÇÃO/ENTIDADE E FAMÍLIA (KG)</t>
  </si>
  <si>
    <t>7. RELAÇÃO DE DOADORES</t>
  </si>
  <si>
    <t>Parque Industrial João Braz</t>
  </si>
  <si>
    <t>CMEI Parque Tremendão</t>
  </si>
  <si>
    <t>Assembleia de Deus Aliança</t>
  </si>
  <si>
    <t>Conselho Escolar da Escola Municipal Osterno Potenciano e Silva</t>
  </si>
  <si>
    <t>Associação Servo de Deus</t>
  </si>
  <si>
    <t>Obras Sociais do Centro Espírita Amor e Luz</t>
  </si>
  <si>
    <t>Instituto de Atenção a Terceira Idade Nossa Senhora do Perpétuo Socorro</t>
  </si>
  <si>
    <t>Associação Ambiental pela Vida e Sustentabilidade Social</t>
  </si>
  <si>
    <t>Igreja Evangélica Assembleia de Deus J. Novo Mundo - Ministério Vila Nova</t>
  </si>
  <si>
    <t>Igreja Evangélica Assembleia de Deus Vila Riso</t>
  </si>
  <si>
    <t>Centro Espírita MEI MEI</t>
  </si>
  <si>
    <t>Centro Terapêutico Adonay</t>
  </si>
  <si>
    <t>Escola Municipal Parque Santa Cecília</t>
  </si>
  <si>
    <t>Escola Municipal São Francisco de Assis</t>
  </si>
  <si>
    <t>Igreja Evangélica Pentecostal com Cristo é Viver</t>
  </si>
  <si>
    <t>Associação Comunitária Amanha Ser - Comunidade Terapêutica</t>
  </si>
  <si>
    <t>Centro Espírita O Consolador</t>
  </si>
  <si>
    <t>Paroquia Nossa Senhora do Carmo</t>
  </si>
  <si>
    <t>Associação de Assistência a Alcoólatras e Tox. GT Goiás sem Drogas</t>
  </si>
  <si>
    <t>Associação Desportiva e Polivalente Senador Canedo</t>
  </si>
  <si>
    <t>Casa da Fraternidade Irmã Sheila</t>
  </si>
  <si>
    <t>Centro de Apoio ao mais Carente de Trindade - CAMCAT</t>
  </si>
  <si>
    <t>Centro Espírita Apóstolo Paulo</t>
  </si>
  <si>
    <t>CEPMG Castelo Branco Trindade</t>
  </si>
  <si>
    <t>Bairro Floresta</t>
  </si>
  <si>
    <t>Setor Nilza Modesto Neto</t>
  </si>
  <si>
    <t>Jardim Nova Esperança</t>
  </si>
  <si>
    <t>Obras Sociais do Centro Espírita Irmão Áureo - OSCEIA</t>
  </si>
  <si>
    <t>Associação Beija-Flor</t>
  </si>
  <si>
    <t>Associação de Serviço à Criança Especial de Goiânia - ASCEP</t>
  </si>
  <si>
    <t>Associação dos Deficientes Físicos do Estado de Goiás - ADFEGO</t>
  </si>
  <si>
    <t>Lar Pio Xll</t>
  </si>
  <si>
    <t>Setor Central</t>
  </si>
  <si>
    <t>União das Pioneiras de Goiânia</t>
  </si>
  <si>
    <t>Associação Assunção</t>
  </si>
  <si>
    <t>Residencial Morada do Bosque</t>
  </si>
  <si>
    <t>Associação dos Idosos do Brasil</t>
  </si>
  <si>
    <t>Setor Aeroporto</t>
  </si>
  <si>
    <t>Vila Americano do Brasil</t>
  </si>
  <si>
    <t>Abrigo dos Idosos São Vicente de Paulo</t>
  </si>
  <si>
    <t>Associação Projeto Social Crescer Semeando</t>
  </si>
  <si>
    <t>Associação Resgatar</t>
  </si>
  <si>
    <t>Santa Casa de Misericórdia de Goiânia</t>
  </si>
  <si>
    <t>Americano do Brasil</t>
  </si>
  <si>
    <t>Lar de Jesus</t>
  </si>
  <si>
    <t>Coimbra</t>
  </si>
  <si>
    <t>Sítio dos Bandeirantes</t>
  </si>
  <si>
    <t>Comunidade Terapêutica Projeto Galileu</t>
  </si>
  <si>
    <t>Associação Noroeste Esporte Clube de Goiás</t>
  </si>
  <si>
    <t>Morada do sol</t>
  </si>
  <si>
    <t>Associação Assistencial Exército de Cristo</t>
  </si>
  <si>
    <t xml:space="preserve">Setor Santos Dumond </t>
  </si>
  <si>
    <t>Centro de Educação Comunitária de Meninas e Meninos  - Cecom</t>
  </si>
  <si>
    <t>Desafio Jovem Restauração Shalom</t>
  </si>
  <si>
    <t>Res. Recreio Samambaia</t>
  </si>
  <si>
    <t>Associação dos Surdos de Goiânia</t>
  </si>
  <si>
    <t>Vila Osvaldo Rosa</t>
  </si>
  <si>
    <t>Centro Social Pai Eterno</t>
  </si>
  <si>
    <t>Comunidade Evangélica Juvenil Vida Nova - CEJVN</t>
  </si>
  <si>
    <t>Associação Recanto do Sonho Lar para Idosos</t>
  </si>
  <si>
    <t>Depósito Dois Amigos</t>
  </si>
  <si>
    <t>Primus Comercial de Hortigranjeiros</t>
  </si>
  <si>
    <t>Depósito Rei Bom</t>
  </si>
  <si>
    <t>Anderson Clayton Alves dos Santos</t>
  </si>
  <si>
    <t>Dione Pereira Sousa</t>
  </si>
  <si>
    <t>Divino Vieira de Souza</t>
  </si>
  <si>
    <t>Edielson</t>
  </si>
  <si>
    <t>Edvaldo Lopes de Oliveira</t>
  </si>
  <si>
    <t>Ivan J M</t>
  </si>
  <si>
    <t>Jeová Foriando</t>
  </si>
  <si>
    <t>Silvana Alves</t>
  </si>
  <si>
    <t>João Filho</t>
  </si>
  <si>
    <t>Jeremias da Conceição Lopes</t>
  </si>
  <si>
    <t>João José de Souza</t>
  </si>
  <si>
    <t>José Eduardo Thomas Etto</t>
  </si>
  <si>
    <t>José Toledo</t>
  </si>
  <si>
    <t>Kesio Bernades</t>
  </si>
  <si>
    <t>Leandro Souza</t>
  </si>
  <si>
    <t>Maria Landia de Matos Reis da Silva</t>
  </si>
  <si>
    <t>Natal Francisco Vieira</t>
  </si>
  <si>
    <t>Paulo Roberto Alvez</t>
  </si>
  <si>
    <t>Robson Moreira</t>
  </si>
  <si>
    <t>Silvio Select</t>
  </si>
  <si>
    <t>Valdeir Francisco Ferreira</t>
  </si>
  <si>
    <t>Valtenes Alvez</t>
  </si>
  <si>
    <t>Willian Rose de Araujo</t>
  </si>
  <si>
    <t>Número de entidades cadastradas</t>
  </si>
  <si>
    <t>Número de indivíduos/famílias cadastrados</t>
  </si>
  <si>
    <t>Realizadas</t>
  </si>
  <si>
    <t>Ardidas Conservas e Condimentos</t>
  </si>
  <si>
    <t>Associação dos Produtores</t>
  </si>
  <si>
    <t>Batatão Cozinhas Comércio de Frutas e Verduras</t>
  </si>
  <si>
    <t>Brage Distribuidora de Verduras</t>
  </si>
  <si>
    <t>Casa das Polpas</t>
  </si>
  <si>
    <t>Casa Mineira de Frutas</t>
  </si>
  <si>
    <t>Castro &amp; Inocencio Ltda.</t>
  </si>
  <si>
    <t>Comercial Araguaia de Batata Ltda.</t>
  </si>
  <si>
    <t>Comercial de Frutas Bom Tempo</t>
  </si>
  <si>
    <t>Comercial de Hortigranjeiros Goiás Ltda.</t>
  </si>
  <si>
    <t>Comércio de Hortigranjeiros Lupy Ltda.</t>
  </si>
  <si>
    <t>Comércio de Verduras Acarai</t>
  </si>
  <si>
    <t>José Raimunda Olavo Santos Ltda.</t>
  </si>
  <si>
    <t>Depósito Santo Antônio</t>
  </si>
  <si>
    <t>Dist. de Bananas Patanal Ltda.</t>
  </si>
  <si>
    <t>Dist. de Verduras Okinawa Ltda.</t>
  </si>
  <si>
    <t>Fruta Forte</t>
  </si>
  <si>
    <t>Irmãos Garcia Hortifrutigranjeiros Ltda.</t>
  </si>
  <si>
    <t>JR Comercial de Frutas</t>
  </si>
  <si>
    <t>Kumagai &amp; Arima Ltda.</t>
  </si>
  <si>
    <t>Laranja Boa</t>
  </si>
  <si>
    <t>Nativa Produtos Alimentícios</t>
  </si>
  <si>
    <t>Rei do Melão / L&amp;R Comércio de Frutas</t>
  </si>
  <si>
    <t>Super Horti Comércio de Verduras e Legumes Ltda.</t>
  </si>
  <si>
    <t>Só Laranjas Comércio de Cítricos Ltda.</t>
  </si>
  <si>
    <t>Ta Alimentos</t>
  </si>
  <si>
    <t>WV Distribuidora de Bananas</t>
  </si>
  <si>
    <t>SUB-TOTAL ARRECADAÇÕES PERMISSIONÁRIOS E PRODUTORES (KG)</t>
  </si>
  <si>
    <t>SUB-TOTAL ARRECADAÇÕES CONCESSIONÁRIOS (KG)</t>
  </si>
  <si>
    <t>Associação dos Deficientes Físicos de Trindade - ADEFITRIN</t>
  </si>
  <si>
    <t>Centro de Reabilitação São Paulo Apóstolo - CRESPA</t>
  </si>
  <si>
    <t>Comunidade Espírita Trabalho, Amor e FÉ - CETAF</t>
  </si>
  <si>
    <t>Centro de Atendimento Educação e Mediação da Família - CAEMFA</t>
  </si>
  <si>
    <t>CMEI Jardim Guanabara I - Conselho Gestor Construindo Cidadãos</t>
  </si>
  <si>
    <t>Associação A Força da Mulher</t>
  </si>
  <si>
    <t>Igreja Evangélica Quadrangular</t>
  </si>
  <si>
    <t>Associação Terapêutica Projeto Recuperação Otimizada Mão Amiga - PRROMA</t>
  </si>
  <si>
    <t>Centro de Trabalho Comunitário - CTC</t>
  </si>
  <si>
    <t>Casa da Criança e do Adolescente Talitha Kum</t>
  </si>
  <si>
    <t>Igreja Assembleia de Deus Ministério Sede de Abraão  (Antiga Igrejinha)</t>
  </si>
  <si>
    <t>Setor Maysa Extensão</t>
  </si>
  <si>
    <t>Parque Atheneu</t>
  </si>
  <si>
    <t>Grupo Espírita Amor e Vida</t>
  </si>
  <si>
    <t>Marechal Rondon - Fama</t>
  </si>
  <si>
    <t>Fraternidade de Assistência a Menores Aprendizes - FAMA</t>
  </si>
  <si>
    <t>Associação Parkinson de Goiás</t>
  </si>
  <si>
    <t>Associação Grupo Vozes Flores do Cerrado</t>
  </si>
  <si>
    <t>Associação Terapêutica Projeto Recuperação Otimizada Mão Amiga (PRROMA)</t>
  </si>
  <si>
    <t>Associação Mão Amiga dos Moradores do Residencial Antonio Carlos Pires</t>
  </si>
  <si>
    <t>Residencial Antonio Carlos Pires</t>
  </si>
  <si>
    <t>Associação de Assistência Social Soldadinhos de Deus</t>
  </si>
  <si>
    <t>Apreensões de Hortifruti CEASA</t>
  </si>
  <si>
    <t>Depósito de frutas Beca</t>
  </si>
  <si>
    <t>Depósito Império</t>
  </si>
  <si>
    <t>Depósito Taiyo</t>
  </si>
  <si>
    <t>Depósito Natural</t>
  </si>
  <si>
    <t>Francisco Silva</t>
  </si>
  <si>
    <t>João Rael</t>
  </si>
  <si>
    <t>Lorivan Ferreira</t>
  </si>
  <si>
    <t>Nario Alves</t>
  </si>
  <si>
    <t>Roberto Chaves Silva</t>
  </si>
  <si>
    <t>Sandoval Queiroz</t>
  </si>
  <si>
    <t>Sérgio Pires</t>
  </si>
  <si>
    <t>Vanderley Cordeiro</t>
  </si>
  <si>
    <t>Willia Alvez da Costa</t>
  </si>
  <si>
    <t>JAN</t>
  </si>
  <si>
    <t>FEV</t>
  </si>
  <si>
    <t>MAR</t>
  </si>
  <si>
    <t>ABR</t>
  </si>
  <si>
    <t>MAIO</t>
  </si>
  <si>
    <t>JUN</t>
  </si>
  <si>
    <t>Moderna Olavo Bilac</t>
  </si>
  <si>
    <t xml:space="preserve">Cominidade terapêutica Ebenézer Bom Pastor </t>
  </si>
  <si>
    <t>Centro Educacional Infantil Mãe Alvina Lima Souza</t>
  </si>
  <si>
    <t>Centro Social Redentorista São Clemente</t>
  </si>
  <si>
    <t xml:space="preserve">Jardim Petrópolis </t>
  </si>
  <si>
    <t>Igreja Pentecostal Assembléia de Deus campo Petropolis - IPAD</t>
  </si>
  <si>
    <t>Vila Matilde</t>
  </si>
  <si>
    <t>Associação Irmãs da Mãe Dolorosa da Ordem Terceira de São Francisco</t>
  </si>
  <si>
    <t>Associação Desportiva Hidrolandense - ADH</t>
  </si>
  <si>
    <t>Associação Comunitária Beneficente Portas Abertas</t>
  </si>
  <si>
    <t>Associação Inhumense de Assistência a Menores e Anciãos - ASSIAMA</t>
  </si>
  <si>
    <t>Setor Rodoviáio</t>
  </si>
  <si>
    <t>Legião da Boa Vontade - LBV</t>
  </si>
  <si>
    <t>Centro de Apoio à Carentes Silvestre Linares</t>
  </si>
  <si>
    <t>Associação dos Idosos Bom Viver</t>
  </si>
  <si>
    <t>Finsocial</t>
  </si>
  <si>
    <t>Sociedade Vida e Esperança</t>
  </si>
  <si>
    <t>Setor Morais</t>
  </si>
  <si>
    <t>Centro de Cidadania Negra do Estado de Goiás</t>
  </si>
  <si>
    <t>Centro Maçônico de Educação Infantil João Palestino</t>
  </si>
  <si>
    <t>Setor Bela Vista</t>
  </si>
  <si>
    <t>Escola Creche São Domingos Sávio</t>
  </si>
  <si>
    <t xml:space="preserve">Centro Espírita A Caminho da Verdade </t>
  </si>
  <si>
    <t>Depósito Nivaldo</t>
  </si>
  <si>
    <t>Alves Souza</t>
  </si>
  <si>
    <t>Diego</t>
  </si>
  <si>
    <t>Lucimar Nogueira Monteiro</t>
  </si>
  <si>
    <t>Luismar Pereira Cardoso</t>
  </si>
  <si>
    <t>Oswaldo Alves</t>
  </si>
  <si>
    <t>Wesley Ferreira Rodrigues</t>
  </si>
  <si>
    <t>Depósito Melone</t>
  </si>
  <si>
    <t xml:space="preserve">Depósito Ki-verduras </t>
  </si>
  <si>
    <t>Distribuidora de Ovos Josidith</t>
  </si>
  <si>
    <t>Edson Rodrigues Tavares</t>
  </si>
  <si>
    <t>David José Bento</t>
  </si>
  <si>
    <t>Antônio Amâncio de Carvalho</t>
  </si>
  <si>
    <t>Geraldino</t>
  </si>
  <si>
    <t>PESSOA JURÍDICA</t>
  </si>
  <si>
    <t>Gigantão Comercial de Batatas Ltda.</t>
  </si>
  <si>
    <t>Jeová</t>
  </si>
  <si>
    <t>-</t>
  </si>
  <si>
    <t>Número de entidades recadastradas ¹</t>
  </si>
  <si>
    <t>Número de indivíduos/famílias recadastrados ²</t>
  </si>
  <si>
    <r>
      <rPr>
        <b/>
        <sz val="12"/>
        <rFont val="Calibri"/>
        <family val="2"/>
        <scheme val="minor"/>
      </rPr>
      <t>*</t>
    </r>
    <r>
      <rPr>
        <sz val="12"/>
        <rFont val="Calibri"/>
        <family val="2"/>
        <scheme val="minor"/>
      </rPr>
      <t xml:space="preserve"> Meta concluída em 2019.</t>
    </r>
  </si>
  <si>
    <t xml:space="preserve"> Quantidade em kg de alimentos coletados / arrecadados pelo Banco de Alimentos por Doador</t>
  </si>
  <si>
    <t>PERMISSIONÁRIOS, PRODUTORES e PESSOA FÍSICA</t>
  </si>
  <si>
    <t>*</t>
  </si>
  <si>
    <t>Número de entidades recadastradas</t>
  </si>
  <si>
    <t>Número de indivíduos/famílias recadastrados</t>
  </si>
  <si>
    <t>TOTAL SEM REPETIÇÃO</t>
  </si>
  <si>
    <t>Vila Mutirão</t>
  </si>
  <si>
    <t>Centro Terapêutico Fenix</t>
  </si>
  <si>
    <t>Projeto Meninos dos Meus Olhos</t>
  </si>
  <si>
    <t>Bela Vista de Goiás</t>
  </si>
  <si>
    <t>Associação de São José</t>
  </si>
  <si>
    <t>Associação Assistencial Madre Germana II</t>
  </si>
  <si>
    <t>Madre Germana II</t>
  </si>
  <si>
    <t>Ação Social Sagrados Estigmas e Santo Expedito</t>
  </si>
  <si>
    <t>Associação Maçônica de Assistência Social do Estado de Goiás (AMEM-GO)</t>
  </si>
  <si>
    <t>Norte Ferroviário</t>
  </si>
  <si>
    <t>Projeto Adoção</t>
  </si>
  <si>
    <t>Centro de Referência em Convivência de Idosos</t>
  </si>
  <si>
    <t>Arquidiocese de Goiânia - Cúria Metropolitana - Paróquia Nossa Senhora Aparecida - Balneário Meia Ponte</t>
  </si>
  <si>
    <t>Balneário Meia Ponte</t>
  </si>
  <si>
    <t>Núcleo de Proteção aos Queimados</t>
  </si>
  <si>
    <t>Casa da Criança de Anápolis</t>
  </si>
  <si>
    <t>Anápolis</t>
  </si>
  <si>
    <t>Abrigo Evangélico Jesus Cristo é o Senhor</t>
  </si>
  <si>
    <t>Associação Quilombola Recantos Dourados</t>
  </si>
  <si>
    <t>Setor Marista</t>
  </si>
  <si>
    <t>Associação Beneficente Manancial</t>
  </si>
  <si>
    <t>Novas entidades / instituições com recebimento intermitente/mês - Fila de espera³</t>
  </si>
  <si>
    <t xml:space="preserve">Novas entidades / instituições com recebimento regular/mês³ </t>
  </si>
  <si>
    <t>Depósito Moura</t>
  </si>
  <si>
    <t>Associção Brasileira da Transformação Social - ABTS</t>
  </si>
  <si>
    <t>Associação Quilombola Urbana Jd. Cascata</t>
  </si>
  <si>
    <t>Associação Lar de Santana</t>
  </si>
  <si>
    <t>Pontalina</t>
  </si>
  <si>
    <t>Obra Unida A Sociedade São Vicente de Paulo</t>
  </si>
  <si>
    <t>Pedro Ludovico</t>
  </si>
  <si>
    <t>Obras Sociais do Grupo Espírita Regeneração</t>
  </si>
  <si>
    <t>Associação Casa de Cultura Antônia Ferreira de Souza</t>
  </si>
  <si>
    <t>Forte Vile</t>
  </si>
  <si>
    <t>Associação Casa de Maria</t>
  </si>
  <si>
    <t>Jardim Mariliza</t>
  </si>
  <si>
    <t>Associação Projeto Noroeste</t>
  </si>
  <si>
    <t>Estrela Dalva</t>
  </si>
  <si>
    <t>Associação Meu Lar</t>
  </si>
  <si>
    <t>Casa do Idoso da Vila Multirão</t>
  </si>
  <si>
    <t>Vila Multirão</t>
  </si>
  <si>
    <t>Jovens com uma Missão Goiânia</t>
  </si>
  <si>
    <t>Recreio dos Bandeirantes</t>
  </si>
  <si>
    <t>Vila Lucy</t>
  </si>
  <si>
    <t>Hospital Espírita Eurípedes Barsanulfo</t>
  </si>
  <si>
    <t>Rio Formoso</t>
  </si>
  <si>
    <t>Casa de Apoio São Luiz</t>
  </si>
  <si>
    <t>Associação Solar das Acácias</t>
  </si>
  <si>
    <t>Da Liga de Mulheres do Jd. Liberdade</t>
  </si>
  <si>
    <t>Associação Comunitária de Abadia de Goiás</t>
  </si>
  <si>
    <t>Banco de Alimentos Mesa Brasil</t>
  </si>
  <si>
    <t>Alimentos distribuídos para as entidades.</t>
  </si>
  <si>
    <r>
      <t xml:space="preserve">Instituições / Entidades atendidas que NÃO REALIZARAM O RECADASTRO </t>
    </r>
    <r>
      <rPr>
        <b/>
        <vertAlign val="superscript"/>
        <sz val="12"/>
        <rFont val="Arial"/>
        <family val="2"/>
      </rPr>
      <t>4</t>
    </r>
  </si>
  <si>
    <r>
      <rPr>
        <vertAlign val="superscript"/>
        <sz val="12"/>
        <color rgb="FF000000"/>
        <rFont val="Arial"/>
        <family val="2"/>
      </rPr>
      <t xml:space="preserve">4 </t>
    </r>
    <r>
      <rPr>
        <sz val="12"/>
        <color rgb="FF000000"/>
        <rFont val="Arial"/>
        <family val="2"/>
      </rPr>
      <t>As Instituições listadas acima como "NÃO REALIZARAM O RECADASTRO" já foram recadastradas. Os nomes permanecerão listados nesta sessão do relatório para fins de controle, pois algumas, enquanto não RECADASTRADAS, fizeram a retirada de alimentos e foram contabilizadas no volume total de alimentos doados em 2019. Após o recadastramento, as doações recebidas por estas instituiçõe/entidades passaram a ser registradas no item "Instituições/Entidades RECADASTRADAS".</t>
    </r>
  </si>
  <si>
    <t>¹ A meta de recadastrar as 86 entidades sociais já cadastradas no Programa, no período de julho a dezembro de 2019, passou a ser de 79 entidades, tendo em vista que da quantidade inicial prevista houve o desligamento de 7 instituições por decisão dos próprios representantes. Destas 79, apenas 2 (duas) entidades ainda não fizeram o recadastramento e estão com as doações suspensas até a regularização. Assim, as 77 entidades recadastradas correspondem a 97,5% da meta posterior aos desligamentos, que passou a ser de 79 entidades. 
² O recadastramento dos indivíduos/famílias foram realizados e finalizados em outubro de 2019, conforme apresentado nos Relatórios Gerenciais de Execução.
³ As entidades só entram na fila de espera quando possuem o cadastro, conforme normativas da OVG,  porém não tem o recebimento de alimentos semanalmente. Estas só são contactadas e recebem alimentos quando há um excedente. As entidades cadastradas, com recebimento regular, são aquelas que já estavam na fila de espera e passaram a ter o recebimento semanalmente.</t>
  </si>
  <si>
    <t>Luiz Cardoso</t>
  </si>
  <si>
    <t>Jhony da Silva</t>
  </si>
  <si>
    <t>Sociedade Renascer</t>
  </si>
  <si>
    <t>Jardim Guanabara II</t>
  </si>
  <si>
    <t>Ação Social com a Família Unidade Terra do Sol</t>
  </si>
  <si>
    <t>Formosa</t>
  </si>
  <si>
    <t>Centro Social Madre Eugênia Ravasco</t>
  </si>
  <si>
    <t>Associação Lar Bem Viver</t>
  </si>
  <si>
    <t>Centro de Formação Integral</t>
  </si>
  <si>
    <t>Associação Projeto Esporte Crescer - PROEC</t>
  </si>
  <si>
    <t>Setor Universitário</t>
  </si>
  <si>
    <t>Instituto de Especialidades Conceito</t>
  </si>
  <si>
    <t>Professor Jamil</t>
  </si>
  <si>
    <t>Associação Quilombola de Professor Jamil</t>
  </si>
  <si>
    <t>Centro Educacional e Capacitação de Apoio ao Menor</t>
  </si>
  <si>
    <t>Projetando o Amanhã</t>
  </si>
  <si>
    <t>Igreja Nossa Senhora Aparecida e Santa Edwiges</t>
  </si>
  <si>
    <t>Nova Suiça</t>
  </si>
  <si>
    <t>Associação Missionária Esperança</t>
  </si>
  <si>
    <t>MÊS DE REFERÊNCIA: ABRIL / 2020</t>
  </si>
  <si>
    <t>Goiânia, abril de 2020.</t>
  </si>
  <si>
    <t>REFERÊNCIA: ABRIL / 2020</t>
  </si>
  <si>
    <t>FOTOS - ABRIL 2020</t>
  </si>
  <si>
    <r>
      <t>Medidas implementadas/a implementar:</t>
    </r>
    <r>
      <rPr>
        <sz val="12"/>
        <rFont val="Calibri"/>
        <family val="2"/>
        <scheme val="minor"/>
      </rPr>
      <t xml:space="preserve">  As capacitações com entidades sociais e famílias atendidas retornarão após a liberação das medidas de combate a propagação da COVID-19. O  cronograma atualizado será encaminhado assim que possível e estamos viabilizando capacitações à distância, utilizando os canais digitais da OVG.</t>
    </r>
  </si>
  <si>
    <r>
      <t xml:space="preserve">Prazo para tratar a causa: </t>
    </r>
    <r>
      <rPr>
        <sz val="12"/>
        <rFont val="Calibri"/>
        <family val="2"/>
        <scheme val="minor"/>
      </rPr>
      <t>Iniciar em junho as capacitações em meio digital, bem como disponibilizar receitas e dicas para aproveitamento integral dos alimentos na página da OVG no YouTube.</t>
    </r>
  </si>
  <si>
    <r>
      <t>Causa:</t>
    </r>
    <r>
      <rPr>
        <sz val="12"/>
        <rFont val="Calibri"/>
        <family val="2"/>
        <scheme val="minor"/>
      </rPr>
      <t xml:space="preserve"> As atividades de coleta e distribuição estão sendo desenvolvidas conforme previsto no Plano de Trabalho. No entanto, após a OMS declarar situação de pandemia devido ao novo Coronavírus e após a publicação do decreto estadual nº 9.633, de 13 de março de 2020, e normativas institucionais, com medidas emergenciais para conter a disseminação do vírus, a partir do dia 16 de março, as capacitações agendadas com entidades sociais e famílias foram suspensas temporariamente.</t>
    </r>
  </si>
  <si>
    <t>Para apoiar os cidadãos em situação de vulnerabilidade neste momento em que as dificuldades se agravaram ainda mais em razão da pandemia, foram realizados atendimentos emergenciais nos dias 1º, 02 e 03 de abril, com doações para famílias sem cadastro. Houve uma procura muito grande e nesses três dias foram atendidas 376 famílias. Diante da necessidade de evitar aglomerações para controle da transmissão da COVID-19 e prejuízos às entidades e famílias com cadastro regular, as doações em caráter emergencial foram suspensas. É importante destacar que houve uma diminuição das doações por parte dos produtores e concessionários da CEASA-GO, devido aos altos preços de alguns alimentos. Os doadores mantiveram o máximo que puderam o produto para comercializar, gerando um aumento de frutas e hortaliças doadas ao Banco de Alimentos com qualidade ruim, aumentando, consequentemente, o descarte.</t>
  </si>
  <si>
    <t>RELATÓRIO ANALÍTICO: OPERACIONAL E METAS</t>
  </si>
  <si>
    <t>Associação Beneficente de Ajuda a Pessoa Carente</t>
  </si>
  <si>
    <t>Associação de Travestis, Transexuais e Transgeneros de Goiás - Astral/GO</t>
  </si>
  <si>
    <t>Associação Santa Terezinha do Menino Jesus</t>
  </si>
  <si>
    <t>Associação dos Mototaxistas</t>
  </si>
  <si>
    <t>Associação Serra das Areias - ASA</t>
  </si>
  <si>
    <t>Instituto Abrigo Coração de Jesus - ECOVAM Escola Centro de Orientação e Valorização do Adolescente e Mulher</t>
  </si>
  <si>
    <t>Associação dos Servidores e Usuários nas Estratégias Saúde da Família - Asusfego</t>
  </si>
  <si>
    <t>Associação Maçônica de Assistência Social do Estado de Goiás - AMEM-GO</t>
  </si>
  <si>
    <t>Ministério Filantrópico Terra Fértil</t>
  </si>
  <si>
    <t>Conselho das Associações Moradores de Aparecida - CAMAP</t>
  </si>
  <si>
    <t>Centro Terapêutico Fênix</t>
  </si>
  <si>
    <t>8. DESCRITIVO DAS DEMAIS ATIVIDADES</t>
  </si>
  <si>
    <r>
      <t xml:space="preserve">8.1 </t>
    </r>
    <r>
      <rPr>
        <sz val="14"/>
        <color rgb="FF000000"/>
        <rFont val="Arial"/>
        <family val="2"/>
      </rPr>
      <t>Durante o mês de Abril foram realizadas reuniões à distância com professoras da Universidade Federal de Goiás (UFG) dos cursos de Nutrição e Engenharia de Alimentos para elaboração de um projeto de processamento de alimentos, que foi enviado à Fundação Cargil. Este projeto, se aprovado, irá fortalecer as ações do Banco de Alimentos em 2021, principalmente no que se refere à desidratação de alimentos, com o aporte de R$ 200.000,00 (duzentos mil reais).</t>
    </r>
  </si>
  <si>
    <r>
      <t xml:space="preserve">8.2 </t>
    </r>
    <r>
      <rPr>
        <sz val="14"/>
        <color rgb="FF000000"/>
        <rFont val="Arial"/>
        <family val="2"/>
      </rPr>
      <t>A distribuição de alimentos permanece com todas as medidas recomendadas pelo Ministério da Saúde para evitar a propagação do novo Coronavírus. Com o incremento no atendimento às famílias e entidades sociais desde o início da gestão da OVG no Banco de Alimentos, as doações têm maior alcance e auxiliam esses indivíduos vulneráveis a ter uma alimentação mais adequanda e segura, principalmente neste período de pandemia.</t>
    </r>
  </si>
  <si>
    <r>
      <t xml:space="preserve">8.2 </t>
    </r>
    <r>
      <rPr>
        <sz val="14"/>
        <color rgb="FF000000"/>
        <rFont val="Arial"/>
        <family val="2"/>
      </rPr>
      <t>O Banco de Alimentos realizou um incremento de atendimentos, cadastrando novas famílias e entidades para receberem doações de frutas e hortaliças semanalmente, devido a alta demanda de indivíduos afetados pelas medidas de prevenção e controle da pandemia causada pelo novo Coronavírus. Com isso, desde o início da gestão do Banco de Alimentos, houve um incremento de 138% de entidades e 90% de famílias cadastradas e atendidas.</t>
    </r>
  </si>
  <si>
    <t xml:space="preserve">Elaboramos e enviamos, em conjunto com a Universidade Federal de Goiás, um projeto para concorrer a um financiamento da Fundação Cargil, no valor de R$ 200.000,00 (duzentos mil reais), que irá fortalecer as ações de capacitação e o processamento de frutas e hortaliças no Banco de Alimentos, a partir de 2021. As doações de alimentos para entidades e famílias durante o mês de abril não foram suspensas e foram tomadas todas as medidas de prevenção à propagação do novo Coronavírus durante os atendimentos. Apresentamos um incremento de 138% no número de entidades e 90% de famílias cadastradas e atendidas desde o início da gestão da OVG no Banco de Alimentos. </t>
  </si>
  <si>
    <t>Distribuição para as famílias por agendamento.</t>
  </si>
  <si>
    <t>Foto 1 tirada antes do Decreto nº 9653, de 19 de abril de 2020, que tornou obrigatório o uso de máscara.</t>
  </si>
  <si>
    <r>
      <t>8.1</t>
    </r>
    <r>
      <rPr>
        <sz val="14"/>
        <rFont val="Arial"/>
        <family val="2"/>
      </rPr>
      <t xml:space="preserve"> Com o financiamento da Fundação Cargil, alguns equipamentos que não foram previstos para realizar a desidratação de alimentos poderão ser adquiridos, o que vai promover o aumento da produção e o alcance dos alimentos doados. Além disso, a equipe do Banco de Alimentos poderá contar com professores e estagiários bolsistas da UFG para planejamento, acompanhamento e execução das capacitações e das diversas formas de processamento das frutas e hortaliças.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</si>
</sst>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Arial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vertAlign val="superscript"/>
      <sz val="12"/>
      <name val="Arial"/>
      <family val="2"/>
    </font>
    <font>
      <vertAlign val="superscript"/>
      <sz val="12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6" tint="0.79998168889431442"/>
        <bgColor rgb="FFFFFFCC"/>
      </patternFill>
    </fill>
    <fill>
      <patternFill patternType="solid">
        <fgColor rgb="FFFFFFFF"/>
        <bgColor rgb="FFEEECE1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rgb="FFD9D9D9"/>
      </patternFill>
    </fill>
    <fill>
      <patternFill patternType="solid">
        <fgColor rgb="FF4F6228"/>
        <bgColor rgb="FFD9D9D9"/>
      </patternFill>
    </fill>
    <fill>
      <patternFill patternType="solid">
        <fgColor theme="9" tint="-0.499984740745262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3B3B3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FFFF00"/>
        <bgColor indexed="64"/>
      </patternFill>
    </fill>
  </fills>
  <borders count="1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double">
        <color auto="1"/>
      </left>
      <right style="medium">
        <color indexed="64"/>
      </right>
      <top style="thin">
        <color auto="1"/>
      </top>
      <bottom/>
      <diagonal/>
    </border>
    <border>
      <left style="double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indexed="64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indexed="64"/>
      </right>
      <top/>
      <bottom style="double">
        <color indexed="64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double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auto="1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indexed="64"/>
      </right>
      <top style="double">
        <color auto="1"/>
      </top>
      <bottom/>
      <diagonal/>
    </border>
    <border>
      <left style="double">
        <color auto="1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685">
    <xf numFmtId="0" fontId="0" fillId="0" borderId="0" xfId="0"/>
    <xf numFmtId="0" fontId="5" fillId="0" borderId="0" xfId="0" applyFont="1" applyProtection="1">
      <protection locked="0"/>
    </xf>
    <xf numFmtId="0" fontId="13" fillId="0" borderId="0" xfId="0" applyFont="1"/>
    <xf numFmtId="0" fontId="18" fillId="0" borderId="0" xfId="3" applyFont="1"/>
    <xf numFmtId="3" fontId="20" fillId="3" borderId="64" xfId="3" applyNumberFormat="1" applyFont="1" applyFill="1" applyBorder="1" applyAlignment="1">
      <alignment horizontal="center" vertical="center"/>
    </xf>
    <xf numFmtId="0" fontId="18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18" fillId="0" borderId="0" xfId="3" applyFont="1" applyAlignment="1">
      <alignment horizontal="center"/>
    </xf>
    <xf numFmtId="0" fontId="5" fillId="0" borderId="0" xfId="0" applyFont="1" applyAlignment="1" applyProtection="1">
      <alignment vertical="center"/>
      <protection locked="0"/>
    </xf>
    <xf numFmtId="0" fontId="20" fillId="3" borderId="65" xfId="3" applyFont="1" applyFill="1" applyBorder="1" applyAlignment="1">
      <alignment horizontal="center" vertical="center"/>
    </xf>
    <xf numFmtId="2" fontId="20" fillId="3" borderId="21" xfId="3" applyNumberFormat="1" applyFont="1" applyFill="1" applyBorder="1" applyAlignment="1">
      <alignment horizontal="center" vertical="center"/>
    </xf>
    <xf numFmtId="0" fontId="14" fillId="11" borderId="64" xfId="0" applyFont="1" applyFill="1" applyBorder="1" applyAlignment="1">
      <alignment vertical="center" wrapText="1"/>
    </xf>
    <xf numFmtId="0" fontId="12" fillId="16" borderId="37" xfId="3" applyFont="1" applyFill="1" applyBorder="1" applyAlignment="1">
      <alignment horizontal="center" vertical="center"/>
    </xf>
    <xf numFmtId="0" fontId="12" fillId="16" borderId="63" xfId="3" applyFont="1" applyFill="1" applyBorder="1" applyAlignment="1">
      <alignment horizontal="center" vertical="center"/>
    </xf>
    <xf numFmtId="0" fontId="12" fillId="16" borderId="88" xfId="3" applyFont="1" applyFill="1" applyBorder="1" applyAlignment="1">
      <alignment horizontal="center" vertical="center"/>
    </xf>
    <xf numFmtId="0" fontId="12" fillId="16" borderId="89" xfId="3" applyFont="1" applyFill="1" applyBorder="1" applyAlignment="1">
      <alignment horizontal="center" vertical="center"/>
    </xf>
    <xf numFmtId="0" fontId="12" fillId="16" borderId="75" xfId="3" applyFont="1" applyFill="1" applyBorder="1" applyAlignment="1">
      <alignment horizontal="center" vertical="center" wrapText="1"/>
    </xf>
    <xf numFmtId="0" fontId="12" fillId="16" borderId="76" xfId="3" applyFont="1" applyFill="1" applyBorder="1" applyAlignment="1">
      <alignment horizontal="center" vertical="center" wrapText="1"/>
    </xf>
    <xf numFmtId="0" fontId="12" fillId="16" borderId="61" xfId="3" applyFont="1" applyFill="1" applyBorder="1" applyAlignment="1">
      <alignment horizontal="center" vertical="center"/>
    </xf>
    <xf numFmtId="0" fontId="20" fillId="17" borderId="93" xfId="3" applyFont="1" applyFill="1" applyBorder="1" applyAlignment="1">
      <alignment horizontal="center" vertical="center"/>
    </xf>
    <xf numFmtId="4" fontId="27" fillId="19" borderId="23" xfId="3" applyNumberFormat="1" applyFont="1" applyFill="1" applyBorder="1" applyAlignment="1">
      <alignment horizontal="center" vertical="center"/>
    </xf>
    <xf numFmtId="4" fontId="27" fillId="19" borderId="54" xfId="3" applyNumberFormat="1" applyFont="1" applyFill="1" applyBorder="1" applyAlignment="1">
      <alignment horizontal="center" vertical="center"/>
    </xf>
    <xf numFmtId="0" fontId="12" fillId="16" borderId="62" xfId="3" applyFont="1" applyFill="1" applyBorder="1" applyAlignment="1">
      <alignment horizontal="center" vertical="center"/>
    </xf>
    <xf numFmtId="0" fontId="19" fillId="0" borderId="18" xfId="3" applyFont="1" applyBorder="1" applyAlignment="1">
      <alignment horizontal="center" vertical="center"/>
    </xf>
    <xf numFmtId="0" fontId="20" fillId="3" borderId="21" xfId="3" applyFont="1" applyFill="1" applyBorder="1" applyAlignment="1">
      <alignment horizontal="center" vertical="center"/>
    </xf>
    <xf numFmtId="0" fontId="20" fillId="0" borderId="65" xfId="3" applyFont="1" applyBorder="1" applyAlignment="1">
      <alignment horizontal="center" vertical="center"/>
    </xf>
    <xf numFmtId="0" fontId="17" fillId="10" borderId="63" xfId="3" applyFont="1" applyFill="1" applyBorder="1" applyAlignment="1">
      <alignment horizontal="center" vertical="center"/>
    </xf>
    <xf numFmtId="0" fontId="11" fillId="0" borderId="70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7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6" fillId="0" borderId="71" xfId="3" applyFont="1" applyBorder="1" applyAlignment="1">
      <alignment horizontal="left" vertical="center" wrapText="1"/>
    </xf>
    <xf numFmtId="0" fontId="11" fillId="0" borderId="69" xfId="0" applyFont="1" applyBorder="1" applyAlignment="1">
      <alignment vertical="center" wrapText="1"/>
    </xf>
    <xf numFmtId="0" fontId="20" fillId="18" borderId="21" xfId="3" applyFont="1" applyFill="1" applyBorder="1" applyAlignment="1">
      <alignment horizontal="center" vertical="center"/>
    </xf>
    <xf numFmtId="0" fontId="20" fillId="18" borderId="85" xfId="3" applyFont="1" applyFill="1" applyBorder="1" applyAlignment="1">
      <alignment horizontal="center" vertical="center"/>
    </xf>
    <xf numFmtId="0" fontId="11" fillId="0" borderId="31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16" borderId="104" xfId="3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vertical="center" wrapText="1"/>
    </xf>
    <xf numFmtId="3" fontId="12" fillId="0" borderId="15" xfId="3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3" fontId="12" fillId="0" borderId="52" xfId="3" applyNumberFormat="1" applyFont="1" applyBorder="1" applyAlignment="1">
      <alignment horizontal="center" vertical="center"/>
    </xf>
    <xf numFmtId="0" fontId="12" fillId="3" borderId="19" xfId="3" applyFont="1" applyFill="1" applyBorder="1" applyAlignment="1">
      <alignment horizontal="center" vertical="center"/>
    </xf>
    <xf numFmtId="0" fontId="12" fillId="3" borderId="20" xfId="3" applyFont="1" applyFill="1" applyBorder="1" applyAlignment="1">
      <alignment horizontal="center" vertical="center"/>
    </xf>
    <xf numFmtId="3" fontId="12" fillId="3" borderId="53" xfId="3" applyNumberFormat="1" applyFont="1" applyFill="1" applyBorder="1" applyAlignment="1">
      <alignment horizontal="center" vertical="center"/>
    </xf>
    <xf numFmtId="9" fontId="12" fillId="0" borderId="22" xfId="3" applyNumberFormat="1" applyFont="1" applyBorder="1" applyAlignment="1">
      <alignment horizontal="center" vertical="center"/>
    </xf>
    <xf numFmtId="9" fontId="12" fillId="0" borderId="23" xfId="3" applyNumberFormat="1" applyFont="1" applyBorder="1" applyAlignment="1">
      <alignment horizontal="center" vertical="center"/>
    </xf>
    <xf numFmtId="3" fontId="12" fillId="0" borderId="15" xfId="3" applyNumberFormat="1" applyFont="1" applyFill="1" applyBorder="1" applyAlignment="1">
      <alignment horizontal="center" vertical="center"/>
    </xf>
    <xf numFmtId="0" fontId="14" fillId="3" borderId="61" xfId="3" applyFont="1" applyFill="1" applyBorder="1" applyAlignment="1">
      <alignment horizontal="center" vertical="center"/>
    </xf>
    <xf numFmtId="0" fontId="14" fillId="3" borderId="37" xfId="3" applyFont="1" applyFill="1" applyBorder="1" applyAlignment="1">
      <alignment horizontal="center" vertical="center"/>
    </xf>
    <xf numFmtId="0" fontId="14" fillId="3" borderId="63" xfId="3" applyFont="1" applyFill="1" applyBorder="1" applyAlignment="1">
      <alignment horizontal="center" vertical="center"/>
    </xf>
    <xf numFmtId="0" fontId="14" fillId="5" borderId="61" xfId="3" applyFont="1" applyFill="1" applyBorder="1" applyAlignment="1">
      <alignment horizontal="center" vertical="center"/>
    </xf>
    <xf numFmtId="0" fontId="14" fillId="5" borderId="37" xfId="3" applyFont="1" applyFill="1" applyBorder="1" applyAlignment="1">
      <alignment horizontal="center" vertical="center"/>
    </xf>
    <xf numFmtId="0" fontId="14" fillId="5" borderId="62" xfId="3" applyFont="1" applyFill="1" applyBorder="1" applyAlignment="1">
      <alignment horizontal="center" vertical="center"/>
    </xf>
    <xf numFmtId="0" fontId="14" fillId="5" borderId="63" xfId="3" applyFont="1" applyFill="1" applyBorder="1" applyAlignment="1">
      <alignment horizontal="center" vertical="center"/>
    </xf>
    <xf numFmtId="0" fontId="12" fillId="3" borderId="22" xfId="3" applyFont="1" applyFill="1" applyBorder="1" applyAlignment="1">
      <alignment horizontal="center" vertical="center"/>
    </xf>
    <xf numFmtId="0" fontId="12" fillId="3" borderId="23" xfId="3" applyFont="1" applyFill="1" applyBorder="1" applyAlignment="1">
      <alignment horizontal="center" vertical="center"/>
    </xf>
    <xf numFmtId="4" fontId="12" fillId="3" borderId="20" xfId="3" applyNumberFormat="1" applyFont="1" applyFill="1" applyBorder="1" applyAlignment="1">
      <alignment horizontal="center" vertical="center"/>
    </xf>
    <xf numFmtId="4" fontId="12" fillId="3" borderId="53" xfId="3" applyNumberFormat="1" applyFont="1" applyFill="1" applyBorder="1" applyAlignment="1">
      <alignment horizontal="center" vertical="center"/>
    </xf>
    <xf numFmtId="2" fontId="12" fillId="4" borderId="16" xfId="3" applyNumberFormat="1" applyFont="1" applyFill="1" applyBorder="1" applyAlignment="1">
      <alignment horizontal="center" vertical="center"/>
    </xf>
    <xf numFmtId="4" fontId="12" fillId="4" borderId="16" xfId="3" applyNumberFormat="1" applyFont="1" applyFill="1" applyBorder="1" applyAlignment="1">
      <alignment horizontal="center" vertical="center"/>
    </xf>
    <xf numFmtId="4" fontId="14" fillId="7" borderId="52" xfId="3" applyNumberFormat="1" applyFont="1" applyFill="1" applyBorder="1" applyAlignment="1">
      <alignment horizontal="center" vertical="center"/>
    </xf>
    <xf numFmtId="2" fontId="12" fillId="4" borderId="20" xfId="3" applyNumberFormat="1" applyFont="1" applyFill="1" applyBorder="1" applyAlignment="1">
      <alignment horizontal="center" vertical="center"/>
    </xf>
    <xf numFmtId="4" fontId="12" fillId="4" borderId="20" xfId="3" applyNumberFormat="1" applyFont="1" applyFill="1" applyBorder="1" applyAlignment="1">
      <alignment horizontal="center" vertical="center"/>
    </xf>
    <xf numFmtId="4" fontId="14" fillId="7" borderId="53" xfId="3" applyNumberFormat="1" applyFont="1" applyFill="1" applyBorder="1" applyAlignment="1">
      <alignment horizontal="center" vertical="center"/>
    </xf>
    <xf numFmtId="4" fontId="12" fillId="18" borderId="20" xfId="3" applyNumberFormat="1" applyFont="1" applyFill="1" applyBorder="1" applyAlignment="1">
      <alignment horizontal="center" vertical="center"/>
    </xf>
    <xf numFmtId="4" fontId="14" fillId="17" borderId="53" xfId="3" applyNumberFormat="1" applyFont="1" applyFill="1" applyBorder="1" applyAlignment="1">
      <alignment horizontal="center" vertical="center"/>
    </xf>
    <xf numFmtId="3" fontId="12" fillId="18" borderId="102" xfId="3" applyNumberFormat="1" applyFont="1" applyFill="1" applyBorder="1" applyAlignment="1">
      <alignment horizontal="center" vertical="center"/>
    </xf>
    <xf numFmtId="3" fontId="12" fillId="18" borderId="72" xfId="3" applyNumberFormat="1" applyFont="1" applyFill="1" applyBorder="1" applyAlignment="1">
      <alignment horizontal="center" vertical="center"/>
    </xf>
    <xf numFmtId="2" fontId="12" fillId="0" borderId="20" xfId="3" applyNumberFormat="1" applyFont="1" applyBorder="1" applyAlignment="1">
      <alignment horizontal="center" vertical="center"/>
    </xf>
    <xf numFmtId="4" fontId="12" fillId="0" borderId="20" xfId="3" applyNumberFormat="1" applyFont="1" applyFill="1" applyBorder="1" applyAlignment="1">
      <alignment horizontal="center" vertical="center"/>
    </xf>
    <xf numFmtId="4" fontId="12" fillId="17" borderId="20" xfId="3" applyNumberFormat="1" applyFont="1" applyFill="1" applyBorder="1" applyAlignment="1">
      <alignment horizontal="center" vertical="center"/>
    </xf>
    <xf numFmtId="0" fontId="12" fillId="17" borderId="107" xfId="3" applyFont="1" applyFill="1" applyBorder="1" applyAlignment="1">
      <alignment horizontal="center" vertical="center"/>
    </xf>
    <xf numFmtId="0" fontId="12" fillId="17" borderId="23" xfId="3" applyFont="1" applyFill="1" applyBorder="1" applyAlignment="1">
      <alignment horizontal="center" vertical="center"/>
    </xf>
    <xf numFmtId="0" fontId="14" fillId="17" borderId="54" xfId="3" applyFont="1" applyFill="1" applyBorder="1" applyAlignment="1">
      <alignment horizontal="center" vertical="center"/>
    </xf>
    <xf numFmtId="2" fontId="12" fillId="0" borderId="16" xfId="3" applyNumberFormat="1" applyFont="1" applyBorder="1" applyAlignment="1">
      <alignment horizontal="center" vertical="center"/>
    </xf>
    <xf numFmtId="4" fontId="12" fillId="0" borderId="52" xfId="3" applyNumberFormat="1" applyFont="1" applyFill="1" applyBorder="1" applyAlignment="1">
      <alignment horizontal="center" vertical="center"/>
    </xf>
    <xf numFmtId="4" fontId="12" fillId="0" borderId="53" xfId="3" applyNumberFormat="1" applyFont="1" applyFill="1" applyBorder="1" applyAlignment="1">
      <alignment horizontal="center" vertical="center"/>
    </xf>
    <xf numFmtId="2" fontId="12" fillId="0" borderId="23" xfId="3" applyNumberFormat="1" applyFont="1" applyBorder="1" applyAlignment="1">
      <alignment horizontal="center" vertical="center"/>
    </xf>
    <xf numFmtId="2" fontId="12" fillId="4" borderId="23" xfId="3" applyNumberFormat="1" applyFont="1" applyFill="1" applyBorder="1" applyAlignment="1">
      <alignment horizontal="center" vertical="center"/>
    </xf>
    <xf numFmtId="4" fontId="12" fillId="0" borderId="54" xfId="3" applyNumberFormat="1" applyFont="1" applyFill="1" applyBorder="1" applyAlignment="1">
      <alignment horizontal="center" vertical="center"/>
    </xf>
    <xf numFmtId="4" fontId="12" fillId="17" borderId="92" xfId="3" applyNumberFormat="1" applyFont="1" applyFill="1" applyBorder="1" applyAlignment="1">
      <alignment horizontal="center" vertical="center"/>
    </xf>
    <xf numFmtId="4" fontId="14" fillId="17" borderId="90" xfId="3" applyNumberFormat="1" applyFont="1" applyFill="1" applyBorder="1" applyAlignment="1">
      <alignment horizontal="center" vertical="center"/>
    </xf>
    <xf numFmtId="1" fontId="12" fillId="17" borderId="100" xfId="3" applyNumberFormat="1" applyFont="1" applyFill="1" applyBorder="1" applyAlignment="1">
      <alignment horizontal="center" vertical="center"/>
    </xf>
    <xf numFmtId="1" fontId="12" fillId="17" borderId="37" xfId="3" applyNumberFormat="1" applyFont="1" applyFill="1" applyBorder="1" applyAlignment="1">
      <alignment horizontal="center" vertical="center"/>
    </xf>
    <xf numFmtId="1" fontId="14" fillId="17" borderId="63" xfId="3" applyNumberFormat="1" applyFont="1" applyFill="1" applyBorder="1" applyAlignment="1">
      <alignment horizontal="center" vertical="center"/>
    </xf>
    <xf numFmtId="1" fontId="12" fillId="17" borderId="91" xfId="3" applyNumberFormat="1" applyFont="1" applyFill="1" applyBorder="1" applyAlignment="1">
      <alignment horizontal="center" vertical="center"/>
    </xf>
    <xf numFmtId="1" fontId="12" fillId="17" borderId="92" xfId="3" applyNumberFormat="1" applyFont="1" applyFill="1" applyBorder="1" applyAlignment="1">
      <alignment horizontal="center" vertical="center"/>
    </xf>
    <xf numFmtId="1" fontId="14" fillId="17" borderId="90" xfId="3" applyNumberFormat="1" applyFont="1" applyFill="1" applyBorder="1" applyAlignment="1">
      <alignment horizontal="center" vertical="center"/>
    </xf>
    <xf numFmtId="4" fontId="12" fillId="0" borderId="72" xfId="3" applyNumberFormat="1" applyFont="1" applyFill="1" applyBorder="1" applyAlignment="1">
      <alignment horizontal="center" vertical="center"/>
    </xf>
    <xf numFmtId="4" fontId="12" fillId="0" borderId="103" xfId="3" applyNumberFormat="1" applyFont="1" applyFill="1" applyBorder="1" applyAlignment="1">
      <alignment horizontal="center" vertical="center"/>
    </xf>
    <xf numFmtId="4" fontId="12" fillId="0" borderId="73" xfId="3" applyNumberFormat="1" applyFont="1" applyFill="1" applyBorder="1" applyAlignment="1">
      <alignment horizontal="center" vertical="center"/>
    </xf>
    <xf numFmtId="4" fontId="12" fillId="0" borderId="105" xfId="3" applyNumberFormat="1" applyFont="1" applyFill="1" applyBorder="1" applyAlignment="1">
      <alignment horizontal="center" vertical="center"/>
    </xf>
    <xf numFmtId="2" fontId="12" fillId="4" borderId="25" xfId="3" applyNumberFormat="1" applyFont="1" applyFill="1" applyBorder="1" applyAlignment="1">
      <alignment horizontal="center" vertical="center"/>
    </xf>
    <xf numFmtId="4" fontId="12" fillId="0" borderId="106" xfId="3" applyNumberFormat="1" applyFont="1" applyFill="1" applyBorder="1" applyAlignment="1">
      <alignment horizontal="center" vertical="center"/>
    </xf>
    <xf numFmtId="4" fontId="12" fillId="0" borderId="45" xfId="3" applyNumberFormat="1" applyFont="1" applyFill="1" applyBorder="1" applyAlignment="1">
      <alignment horizontal="center" vertical="center"/>
    </xf>
    <xf numFmtId="4" fontId="12" fillId="0" borderId="57" xfId="3" applyNumberFormat="1" applyFont="1" applyFill="1" applyBorder="1" applyAlignment="1">
      <alignment horizontal="center" vertical="center"/>
    </xf>
    <xf numFmtId="4" fontId="12" fillId="4" borderId="37" xfId="3" applyNumberFormat="1" applyFont="1" applyFill="1" applyBorder="1" applyAlignment="1">
      <alignment horizontal="center" vertical="center"/>
    </xf>
    <xf numFmtId="4" fontId="12" fillId="4" borderId="63" xfId="3" applyNumberFormat="1" applyFont="1" applyFill="1" applyBorder="1" applyAlignment="1">
      <alignment horizontal="center" vertical="center"/>
    </xf>
    <xf numFmtId="4" fontId="27" fillId="19" borderId="37" xfId="3" applyNumberFormat="1" applyFont="1" applyFill="1" applyBorder="1" applyAlignment="1">
      <alignment horizontal="center" vertical="center"/>
    </xf>
    <xf numFmtId="4" fontId="27" fillId="19" borderId="62" xfId="3" applyNumberFormat="1" applyFont="1" applyFill="1" applyBorder="1" applyAlignment="1">
      <alignment horizontal="center" vertical="center"/>
    </xf>
    <xf numFmtId="4" fontId="12" fillId="19" borderId="63" xfId="3" applyNumberFormat="1" applyFont="1" applyFill="1" applyBorder="1" applyAlignment="1">
      <alignment horizontal="center" vertical="center"/>
    </xf>
    <xf numFmtId="0" fontId="27" fillId="19" borderId="74" xfId="3" applyFont="1" applyFill="1" applyBorder="1" applyAlignment="1">
      <alignment horizontal="center" vertical="center"/>
    </xf>
    <xf numFmtId="0" fontId="18" fillId="0" borderId="0" xfId="3" applyFont="1" applyAlignment="1"/>
    <xf numFmtId="0" fontId="25" fillId="0" borderId="70" xfId="3" applyFont="1" applyBorder="1" applyAlignment="1">
      <alignment horizontal="center" vertical="center" wrapText="1"/>
    </xf>
    <xf numFmtId="0" fontId="25" fillId="0" borderId="36" xfId="3" applyFont="1" applyBorder="1" applyAlignment="1">
      <alignment horizontal="center" vertical="center" wrapText="1"/>
    </xf>
    <xf numFmtId="0" fontId="25" fillId="0" borderId="71" xfId="3" applyFont="1" applyBorder="1" applyAlignment="1">
      <alignment horizontal="center" vertical="center" wrapText="1"/>
    </xf>
    <xf numFmtId="4" fontId="12" fillId="4" borderId="25" xfId="3" applyNumberFormat="1" applyFont="1" applyFill="1" applyBorder="1" applyAlignment="1">
      <alignment horizontal="center" vertical="center"/>
    </xf>
    <xf numFmtId="4" fontId="12" fillId="4" borderId="98" xfId="3" applyNumberFormat="1" applyFont="1" applyFill="1" applyBorder="1" applyAlignment="1">
      <alignment horizontal="center" vertical="center"/>
    </xf>
    <xf numFmtId="4" fontId="14" fillId="7" borderId="57" xfId="3" applyNumberFormat="1" applyFont="1" applyFill="1" applyBorder="1" applyAlignment="1">
      <alignment horizontal="center" vertical="center"/>
    </xf>
    <xf numFmtId="0" fontId="12" fillId="17" borderId="112" xfId="3" applyFont="1" applyFill="1" applyBorder="1" applyAlignment="1">
      <alignment horizontal="center" vertical="center" wrapText="1"/>
    </xf>
    <xf numFmtId="0" fontId="12" fillId="16" borderId="23" xfId="3" applyFont="1" applyFill="1" applyBorder="1" applyAlignment="1">
      <alignment horizontal="center" vertical="center"/>
    </xf>
    <xf numFmtId="0" fontId="12" fillId="16" borderId="60" xfId="3" applyFont="1" applyFill="1" applyBorder="1" applyAlignment="1">
      <alignment horizontal="center" vertical="center"/>
    </xf>
    <xf numFmtId="0" fontId="20" fillId="18" borderId="65" xfId="3" applyFont="1" applyFill="1" applyBorder="1" applyAlignment="1">
      <alignment horizontal="center" vertical="center"/>
    </xf>
    <xf numFmtId="2" fontId="20" fillId="3" borderId="109" xfId="3" applyNumberFormat="1" applyFont="1" applyFill="1" applyBorder="1" applyAlignment="1">
      <alignment horizontal="center" vertical="center"/>
    </xf>
    <xf numFmtId="3" fontId="12" fillId="3" borderId="13" xfId="3" applyNumberFormat="1" applyFont="1" applyFill="1" applyBorder="1" applyAlignment="1">
      <alignment horizontal="center" vertical="center"/>
    </xf>
    <xf numFmtId="4" fontId="12" fillId="3" borderId="51" xfId="3" applyNumberFormat="1" applyFont="1" applyFill="1" applyBorder="1" applyAlignment="1">
      <alignment horizontal="center" vertical="center"/>
    </xf>
    <xf numFmtId="0" fontId="12" fillId="16" borderId="66" xfId="3" applyFont="1" applyFill="1" applyBorder="1" applyAlignment="1">
      <alignment horizontal="center" vertical="center"/>
    </xf>
    <xf numFmtId="0" fontId="12" fillId="16" borderId="87" xfId="3" applyFont="1" applyFill="1" applyBorder="1" applyAlignment="1">
      <alignment horizontal="center" vertical="center"/>
    </xf>
    <xf numFmtId="2" fontId="20" fillId="3" borderId="82" xfId="3" applyNumberFormat="1" applyFont="1" applyFill="1" applyBorder="1" applyAlignment="1">
      <alignment horizontal="center" vertical="center"/>
    </xf>
    <xf numFmtId="3" fontId="12" fillId="3" borderId="24" xfId="3" applyNumberFormat="1" applyFont="1" applyFill="1" applyBorder="1" applyAlignment="1">
      <alignment horizontal="center" vertical="center"/>
    </xf>
    <xf numFmtId="4" fontId="12" fillId="3" borderId="25" xfId="3" applyNumberFormat="1" applyFont="1" applyFill="1" applyBorder="1" applyAlignment="1">
      <alignment horizontal="center" vertical="center"/>
    </xf>
    <xf numFmtId="4" fontId="12" fillId="3" borderId="57" xfId="3" applyNumberFormat="1" applyFont="1" applyFill="1" applyBorder="1" applyAlignment="1">
      <alignment horizontal="center" vertical="center"/>
    </xf>
    <xf numFmtId="0" fontId="17" fillId="10" borderId="23" xfId="3" applyFont="1" applyFill="1" applyBorder="1" applyAlignment="1">
      <alignment horizontal="center" vertical="center"/>
    </xf>
    <xf numFmtId="0" fontId="17" fillId="10" borderId="54" xfId="3" applyFont="1" applyFill="1" applyBorder="1" applyAlignment="1">
      <alignment horizontal="center" vertical="center"/>
    </xf>
    <xf numFmtId="0" fontId="12" fillId="16" borderId="22" xfId="3" applyFont="1" applyFill="1" applyBorder="1" applyAlignment="1">
      <alignment horizontal="center" vertical="center"/>
    </xf>
    <xf numFmtId="0" fontId="12" fillId="17" borderId="64" xfId="3" applyFont="1" applyFill="1" applyBorder="1" applyAlignment="1">
      <alignment horizontal="center" vertical="center"/>
    </xf>
    <xf numFmtId="0" fontId="18" fillId="0" borderId="46" xfId="3" applyFont="1" applyBorder="1" applyAlignment="1">
      <alignment horizontal="center"/>
    </xf>
    <xf numFmtId="0" fontId="18" fillId="0" borderId="47" xfId="3" applyFont="1" applyBorder="1" applyAlignment="1"/>
    <xf numFmtId="0" fontId="18" fillId="0" borderId="47" xfId="3" applyFont="1" applyBorder="1" applyAlignment="1">
      <alignment horizontal="center"/>
    </xf>
    <xf numFmtId="0" fontId="20" fillId="18" borderId="64" xfId="3" applyFont="1" applyFill="1" applyBorder="1" applyAlignment="1">
      <alignment horizontal="center" vertical="center"/>
    </xf>
    <xf numFmtId="0" fontId="20" fillId="17" borderId="64" xfId="3" applyFont="1" applyFill="1" applyBorder="1" applyAlignment="1">
      <alignment horizontal="center" vertical="center"/>
    </xf>
    <xf numFmtId="3" fontId="12" fillId="17" borderId="37" xfId="3" applyNumberFormat="1" applyFont="1" applyFill="1" applyBorder="1" applyAlignment="1">
      <alignment horizontal="center" vertical="center"/>
    </xf>
    <xf numFmtId="0" fontId="11" fillId="0" borderId="26" xfId="0" applyFont="1" applyBorder="1" applyAlignment="1">
      <alignment vertical="center" wrapText="1"/>
    </xf>
    <xf numFmtId="4" fontId="12" fillId="0" borderId="121" xfId="3" applyNumberFormat="1" applyFont="1" applyFill="1" applyBorder="1" applyAlignment="1">
      <alignment horizontal="center" vertical="center"/>
    </xf>
    <xf numFmtId="0" fontId="15" fillId="0" borderId="0" xfId="3" applyFont="1" applyBorder="1" applyAlignment="1"/>
    <xf numFmtId="0" fontId="18" fillId="0" borderId="0" xfId="3" applyFont="1" applyBorder="1"/>
    <xf numFmtId="0" fontId="11" fillId="0" borderId="32" xfId="3" applyFont="1" applyBorder="1" applyAlignment="1">
      <alignment vertical="center"/>
    </xf>
    <xf numFmtId="0" fontId="11" fillId="0" borderId="7" xfId="3" applyFont="1" applyBorder="1" applyAlignment="1">
      <alignment vertical="center"/>
    </xf>
    <xf numFmtId="0" fontId="11" fillId="0" borderId="31" xfId="3" applyFont="1" applyBorder="1" applyAlignment="1">
      <alignment vertical="center"/>
    </xf>
    <xf numFmtId="0" fontId="11" fillId="0" borderId="9" xfId="3" applyFont="1" applyBorder="1" applyAlignment="1">
      <alignment vertical="center"/>
    </xf>
    <xf numFmtId="0" fontId="11" fillId="0" borderId="30" xfId="3" applyFont="1" applyBorder="1" applyAlignment="1">
      <alignment vertical="center"/>
    </xf>
    <xf numFmtId="0" fontId="11" fillId="0" borderId="110" xfId="3" applyFont="1" applyBorder="1" applyAlignment="1">
      <alignment vertical="center"/>
    </xf>
    <xf numFmtId="4" fontId="12" fillId="4" borderId="24" xfId="3" applyNumberFormat="1" applyFont="1" applyFill="1" applyBorder="1" applyAlignment="1">
      <alignment horizontal="center" vertical="center"/>
    </xf>
    <xf numFmtId="4" fontId="12" fillId="4" borderId="19" xfId="3" applyNumberFormat="1" applyFont="1" applyFill="1" applyBorder="1" applyAlignment="1">
      <alignment horizontal="center" vertical="center"/>
    </xf>
    <xf numFmtId="4" fontId="27" fillId="0" borderId="20" xfId="0" applyNumberFormat="1" applyFont="1" applyBorder="1" applyAlignment="1">
      <alignment horizontal="center" vertical="center"/>
    </xf>
    <xf numFmtId="4" fontId="12" fillId="4" borderId="66" xfId="3" applyNumberFormat="1" applyFont="1" applyFill="1" applyBorder="1" applyAlignment="1">
      <alignment horizontal="center" vertical="center"/>
    </xf>
    <xf numFmtId="2" fontId="12" fillId="4" borderId="14" xfId="3" applyNumberFormat="1" applyFont="1" applyFill="1" applyBorder="1" applyAlignment="1">
      <alignment horizontal="center" vertical="center"/>
    </xf>
    <xf numFmtId="0" fontId="11" fillId="0" borderId="12" xfId="3" applyFont="1" applyBorder="1" applyAlignment="1">
      <alignment vertical="center"/>
    </xf>
    <xf numFmtId="4" fontId="12" fillId="17" borderId="37" xfId="3" applyNumberFormat="1" applyFont="1" applyFill="1" applyBorder="1" applyAlignment="1">
      <alignment horizontal="center" vertical="center"/>
    </xf>
    <xf numFmtId="4" fontId="12" fillId="17" borderId="100" xfId="3" applyNumberFormat="1" applyFont="1" applyFill="1" applyBorder="1" applyAlignment="1">
      <alignment horizontal="center" vertical="center"/>
    </xf>
    <xf numFmtId="4" fontId="14" fillId="17" borderId="63" xfId="3" applyNumberFormat="1" applyFont="1" applyFill="1" applyBorder="1" applyAlignment="1">
      <alignment horizontal="center" vertical="center"/>
    </xf>
    <xf numFmtId="0" fontId="14" fillId="0" borderId="1" xfId="3" applyFont="1" applyBorder="1" applyAlignment="1">
      <alignment vertical="center"/>
    </xf>
    <xf numFmtId="1" fontId="12" fillId="17" borderId="63" xfId="3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59" xfId="0" applyFont="1" applyBorder="1" applyAlignment="1">
      <alignment vertical="center"/>
    </xf>
    <xf numFmtId="0" fontId="11" fillId="0" borderId="11" xfId="3" applyFont="1" applyBorder="1" applyAlignment="1">
      <alignment horizontal="left" vertical="center"/>
    </xf>
    <xf numFmtId="0" fontId="11" fillId="0" borderId="11" xfId="3" applyFont="1" applyFill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11" fillId="0" borderId="29" xfId="0" applyFont="1" applyBorder="1" applyAlignment="1">
      <alignment vertical="center"/>
    </xf>
    <xf numFmtId="0" fontId="18" fillId="0" borderId="2" xfId="3" applyFont="1" applyBorder="1" applyAlignment="1">
      <alignment horizontal="center"/>
    </xf>
    <xf numFmtId="0" fontId="18" fillId="0" borderId="48" xfId="3" applyFont="1" applyBorder="1" applyAlignment="1">
      <alignment horizontal="center"/>
    </xf>
    <xf numFmtId="0" fontId="16" fillId="0" borderId="17" xfId="0" applyFont="1" applyBorder="1" applyAlignment="1">
      <alignment vertical="center" wrapText="1"/>
    </xf>
    <xf numFmtId="0" fontId="12" fillId="5" borderId="37" xfId="3" applyFont="1" applyFill="1" applyBorder="1" applyAlignment="1">
      <alignment horizontal="center" vertical="center"/>
    </xf>
    <xf numFmtId="0" fontId="19" fillId="3" borderId="82" xfId="3" applyFont="1" applyFill="1" applyBorder="1" applyAlignment="1">
      <alignment horizontal="center" vertical="center"/>
    </xf>
    <xf numFmtId="3" fontId="12" fillId="3" borderId="25" xfId="3" applyNumberFormat="1" applyFont="1" applyFill="1" applyBorder="1" applyAlignment="1">
      <alignment horizontal="center" vertical="center"/>
    </xf>
    <xf numFmtId="3" fontId="12" fillId="3" borderId="57" xfId="3" applyNumberFormat="1" applyFont="1" applyFill="1" applyBorder="1" applyAlignment="1">
      <alignment horizontal="center" vertical="center"/>
    </xf>
    <xf numFmtId="4" fontId="12" fillId="0" borderId="52" xfId="3" applyNumberFormat="1" applyFont="1" applyBorder="1" applyAlignment="1">
      <alignment horizontal="center" vertical="center"/>
    </xf>
    <xf numFmtId="4" fontId="12" fillId="0" borderId="53" xfId="3" applyNumberFormat="1" applyFont="1" applyBorder="1" applyAlignment="1">
      <alignment horizontal="center" vertical="center"/>
    </xf>
    <xf numFmtId="4" fontId="12" fillId="0" borderId="54" xfId="3" applyNumberFormat="1" applyFont="1" applyBorder="1" applyAlignment="1">
      <alignment horizontal="center" vertical="center"/>
    </xf>
    <xf numFmtId="0" fontId="27" fillId="19" borderId="64" xfId="3" applyFont="1" applyFill="1" applyBorder="1" applyAlignment="1">
      <alignment horizontal="center" vertical="center"/>
    </xf>
    <xf numFmtId="4" fontId="12" fillId="17" borderId="91" xfId="3" applyNumberFormat="1" applyFont="1" applyFill="1" applyBorder="1" applyAlignment="1">
      <alignment horizontal="center" vertical="center"/>
    </xf>
    <xf numFmtId="4" fontId="27" fillId="19" borderId="22" xfId="3" applyNumberFormat="1" applyFont="1" applyFill="1" applyBorder="1" applyAlignment="1">
      <alignment horizontal="center" vertical="center"/>
    </xf>
    <xf numFmtId="0" fontId="15" fillId="0" borderId="10" xfId="3" applyFont="1" applyBorder="1" applyAlignment="1"/>
    <xf numFmtId="0" fontId="18" fillId="0" borderId="49" xfId="3" applyFont="1" applyBorder="1" applyAlignment="1">
      <alignment horizontal="center"/>
    </xf>
    <xf numFmtId="0" fontId="15" fillId="0" borderId="10" xfId="3" applyFont="1" applyBorder="1" applyAlignment="1">
      <alignment vertical="center"/>
    </xf>
    <xf numFmtId="0" fontId="16" fillId="0" borderId="46" xfId="3" applyFont="1" applyBorder="1" applyAlignment="1">
      <alignment horizontal="left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32" xfId="0" applyFont="1" applyBorder="1" applyAlignment="1">
      <alignment horizontal="justify" vertical="center" wrapText="1"/>
    </xf>
    <xf numFmtId="0" fontId="11" fillId="0" borderId="31" xfId="0" applyFont="1" applyBorder="1" applyAlignment="1">
      <alignment horizontal="justify" vertical="center" wrapText="1"/>
    </xf>
    <xf numFmtId="0" fontId="11" fillId="0" borderId="56" xfId="0" applyFont="1" applyBorder="1" applyAlignment="1">
      <alignment vertical="center"/>
    </xf>
    <xf numFmtId="0" fontId="11" fillId="0" borderId="124" xfId="3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center"/>
    </xf>
    <xf numFmtId="0" fontId="11" fillId="0" borderId="30" xfId="0" applyFont="1" applyBorder="1" applyAlignment="1">
      <alignment vertical="center" wrapText="1"/>
    </xf>
    <xf numFmtId="0" fontId="16" fillId="0" borderId="42" xfId="3" applyFont="1" applyBorder="1" applyAlignment="1">
      <alignment horizontal="left" vertical="center" wrapText="1"/>
    </xf>
    <xf numFmtId="0" fontId="17" fillId="10" borderId="9" xfId="3" applyFont="1" applyFill="1" applyBorder="1" applyAlignment="1">
      <alignment horizontal="center" vertical="center"/>
    </xf>
    <xf numFmtId="0" fontId="14" fillId="5" borderId="10" xfId="3" applyFont="1" applyFill="1" applyBorder="1" applyAlignment="1">
      <alignment horizontal="center" vertical="center"/>
    </xf>
    <xf numFmtId="0" fontId="14" fillId="3" borderId="10" xfId="3" applyFont="1" applyFill="1" applyBorder="1" applyAlignment="1">
      <alignment horizontal="center" vertical="center"/>
    </xf>
    <xf numFmtId="3" fontId="12" fillId="3" borderId="38" xfId="3" applyNumberFormat="1" applyFont="1" applyFill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/>
    </xf>
    <xf numFmtId="2" fontId="12" fillId="4" borderId="31" xfId="3" applyNumberFormat="1" applyFont="1" applyFill="1" applyBorder="1" applyAlignment="1">
      <alignment horizontal="center" vertical="center"/>
    </xf>
    <xf numFmtId="4" fontId="12" fillId="4" borderId="31" xfId="3" applyNumberFormat="1" applyFont="1" applyFill="1" applyBorder="1" applyAlignment="1">
      <alignment horizontal="center" vertical="center"/>
    </xf>
    <xf numFmtId="2" fontId="12" fillId="4" borderId="38" xfId="3" applyNumberFormat="1" applyFont="1" applyFill="1" applyBorder="1" applyAlignment="1">
      <alignment horizontal="center" vertical="center"/>
    </xf>
    <xf numFmtId="2" fontId="12" fillId="4" borderId="12" xfId="3" applyNumberFormat="1" applyFont="1" applyFill="1" applyBorder="1" applyAlignment="1">
      <alignment horizontal="center" vertical="center"/>
    </xf>
    <xf numFmtId="1" fontId="12" fillId="17" borderId="10" xfId="3" applyNumberFormat="1" applyFont="1" applyFill="1" applyBorder="1" applyAlignment="1">
      <alignment horizontal="center" vertical="center"/>
    </xf>
    <xf numFmtId="3" fontId="12" fillId="17" borderId="33" xfId="3" applyNumberFormat="1" applyFont="1" applyFill="1" applyBorder="1" applyAlignment="1">
      <alignment horizontal="center" vertical="center"/>
    </xf>
    <xf numFmtId="4" fontId="12" fillId="0" borderId="127" xfId="3" applyNumberFormat="1" applyFont="1" applyFill="1" applyBorder="1" applyAlignment="1">
      <alignment horizontal="center" vertical="center"/>
    </xf>
    <xf numFmtId="2" fontId="12" fillId="4" borderId="0" xfId="3" applyNumberFormat="1" applyFont="1" applyFill="1" applyBorder="1" applyAlignment="1">
      <alignment horizontal="center" vertical="center"/>
    </xf>
    <xf numFmtId="4" fontId="12" fillId="0" borderId="125" xfId="3" applyNumberFormat="1" applyFont="1" applyFill="1" applyBorder="1" applyAlignment="1">
      <alignment horizontal="center" vertical="center"/>
    </xf>
    <xf numFmtId="1" fontId="12" fillId="17" borderId="126" xfId="3" applyNumberFormat="1" applyFont="1" applyFill="1" applyBorder="1" applyAlignment="1">
      <alignment horizontal="center" vertical="center"/>
    </xf>
    <xf numFmtId="4" fontId="12" fillId="4" borderId="88" xfId="3" applyNumberFormat="1" applyFont="1" applyFill="1" applyBorder="1" applyAlignment="1">
      <alignment horizontal="center" vertical="center"/>
    </xf>
    <xf numFmtId="4" fontId="12" fillId="4" borderId="128" xfId="3" applyNumberFormat="1" applyFont="1" applyFill="1" applyBorder="1" applyAlignment="1">
      <alignment horizontal="center" vertical="center"/>
    </xf>
    <xf numFmtId="4" fontId="12" fillId="4" borderId="86" xfId="3" applyNumberFormat="1" applyFont="1" applyFill="1" applyBorder="1" applyAlignment="1">
      <alignment horizontal="center" vertical="center"/>
    </xf>
    <xf numFmtId="4" fontId="12" fillId="4" borderId="129" xfId="3" applyNumberFormat="1" applyFont="1" applyFill="1" applyBorder="1" applyAlignment="1">
      <alignment horizontal="center" vertical="center"/>
    </xf>
    <xf numFmtId="4" fontId="12" fillId="4" borderId="34" xfId="3" applyNumberFormat="1" applyFont="1" applyFill="1" applyBorder="1" applyAlignment="1">
      <alignment horizontal="center" vertical="center"/>
    </xf>
    <xf numFmtId="4" fontId="12" fillId="4" borderId="35" xfId="3" applyNumberFormat="1" applyFont="1" applyFill="1" applyBorder="1" applyAlignment="1">
      <alignment horizontal="center" vertical="center"/>
    </xf>
    <xf numFmtId="4" fontId="12" fillId="18" borderId="35" xfId="3" applyNumberFormat="1" applyFont="1" applyFill="1" applyBorder="1" applyAlignment="1">
      <alignment horizontal="center" vertical="center"/>
    </xf>
    <xf numFmtId="4" fontId="12" fillId="17" borderId="35" xfId="3" applyNumberFormat="1" applyFont="1" applyFill="1" applyBorder="1" applyAlignment="1">
      <alignment horizontal="center" vertical="center"/>
    </xf>
    <xf numFmtId="4" fontId="12" fillId="0" borderId="15" xfId="3" applyNumberFormat="1" applyFont="1" applyBorder="1" applyAlignment="1">
      <alignment horizontal="center" vertical="center"/>
    </xf>
    <xf numFmtId="4" fontId="12" fillId="0" borderId="19" xfId="3" applyNumberFormat="1" applyFont="1" applyBorder="1" applyAlignment="1">
      <alignment horizontal="center" vertical="center"/>
    </xf>
    <xf numFmtId="4" fontId="12" fillId="0" borderId="22" xfId="3" applyNumberFormat="1" applyFont="1" applyBorder="1" applyAlignment="1">
      <alignment horizontal="center" vertical="center"/>
    </xf>
    <xf numFmtId="4" fontId="12" fillId="0" borderId="20" xfId="3" applyNumberFormat="1" applyFont="1" applyBorder="1" applyAlignment="1">
      <alignment horizontal="center" vertical="center"/>
    </xf>
    <xf numFmtId="4" fontId="12" fillId="0" borderId="23" xfId="3" applyNumberFormat="1" applyFont="1" applyBorder="1" applyAlignment="1">
      <alignment horizontal="center" vertical="center"/>
    </xf>
    <xf numFmtId="4" fontId="12" fillId="0" borderId="16" xfId="3" applyNumberFormat="1" applyFont="1" applyBorder="1" applyAlignment="1">
      <alignment horizontal="center" vertical="center"/>
    </xf>
    <xf numFmtId="4" fontId="12" fillId="0" borderId="35" xfId="3" applyNumberFormat="1" applyFont="1" applyBorder="1" applyAlignment="1">
      <alignment horizontal="center" vertical="center"/>
    </xf>
    <xf numFmtId="0" fontId="12" fillId="17" borderId="37" xfId="3" applyNumberFormat="1" applyFont="1" applyFill="1" applyBorder="1" applyAlignment="1">
      <alignment horizontal="center" vertical="center"/>
    </xf>
    <xf numFmtId="0" fontId="12" fillId="16" borderId="37" xfId="3" applyNumberFormat="1" applyFont="1" applyFill="1" applyBorder="1" applyAlignment="1">
      <alignment horizontal="center" vertical="center"/>
    </xf>
    <xf numFmtId="4" fontId="12" fillId="0" borderId="0" xfId="3" applyNumberFormat="1" applyFont="1" applyFill="1" applyBorder="1" applyAlignment="1">
      <alignment horizontal="center" vertical="center"/>
    </xf>
    <xf numFmtId="0" fontId="16" fillId="0" borderId="115" xfId="3" applyFont="1" applyBorder="1" applyAlignment="1">
      <alignment horizontal="left" vertical="center" wrapText="1"/>
    </xf>
    <xf numFmtId="4" fontId="12" fillId="0" borderId="113" xfId="3" applyNumberFormat="1" applyFont="1" applyFill="1" applyBorder="1" applyAlignment="1">
      <alignment horizontal="center" vertical="center"/>
    </xf>
    <xf numFmtId="4" fontId="12" fillId="0" borderId="60" xfId="3" applyNumberFormat="1" applyFont="1" applyFill="1" applyBorder="1" applyAlignment="1">
      <alignment horizontal="center" vertical="center"/>
    </xf>
    <xf numFmtId="2" fontId="12" fillId="4" borderId="86" xfId="3" applyNumberFormat="1" applyFont="1" applyFill="1" applyBorder="1" applyAlignment="1">
      <alignment horizontal="center" vertical="center"/>
    </xf>
    <xf numFmtId="2" fontId="12" fillId="4" borderId="132" xfId="3" applyNumberFormat="1" applyFont="1" applyFill="1" applyBorder="1" applyAlignment="1">
      <alignment horizontal="center" vertical="center"/>
    </xf>
    <xf numFmtId="4" fontId="27" fillId="19" borderId="88" xfId="3" applyNumberFormat="1" applyFont="1" applyFill="1" applyBorder="1" applyAlignment="1">
      <alignment horizontal="center" vertical="center"/>
    </xf>
    <xf numFmtId="1" fontId="14" fillId="17" borderId="133" xfId="3" applyNumberFormat="1" applyFont="1" applyFill="1" applyBorder="1" applyAlignment="1">
      <alignment horizontal="center" vertical="center"/>
    </xf>
    <xf numFmtId="1" fontId="12" fillId="3" borderId="23" xfId="3" applyNumberFormat="1" applyFont="1" applyFill="1" applyBorder="1" applyAlignment="1">
      <alignment horizontal="center" vertical="center"/>
    </xf>
    <xf numFmtId="4" fontId="12" fillId="17" borderId="130" xfId="3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3" fontId="12" fillId="0" borderId="8" xfId="3" applyNumberFormat="1" applyFont="1" applyBorder="1" applyAlignment="1">
      <alignment horizontal="center" vertical="center"/>
    </xf>
    <xf numFmtId="3" fontId="12" fillId="3" borderId="44" xfId="3" applyNumberFormat="1" applyFont="1" applyFill="1" applyBorder="1" applyAlignment="1">
      <alignment horizontal="center" vertical="center"/>
    </xf>
    <xf numFmtId="3" fontId="12" fillId="0" borderId="128" xfId="3" applyNumberFormat="1" applyFont="1" applyBorder="1" applyAlignment="1">
      <alignment horizontal="center" vertical="center"/>
    </xf>
    <xf numFmtId="0" fontId="12" fillId="3" borderId="86" xfId="3" applyFont="1" applyFill="1" applyBorder="1" applyAlignment="1">
      <alignment horizontal="center" vertical="center"/>
    </xf>
    <xf numFmtId="9" fontId="12" fillId="0" borderId="132" xfId="3" applyNumberFormat="1" applyFont="1" applyBorder="1" applyAlignment="1">
      <alignment horizontal="center" vertical="center"/>
    </xf>
    <xf numFmtId="9" fontId="12" fillId="0" borderId="54" xfId="3" applyNumberFormat="1" applyFont="1" applyBorder="1" applyAlignment="1">
      <alignment horizontal="center" vertical="center"/>
    </xf>
    <xf numFmtId="0" fontId="35" fillId="0" borderId="0" xfId="0" applyFont="1"/>
    <xf numFmtId="0" fontId="36" fillId="0" borderId="0" xfId="0" applyFont="1" applyAlignment="1">
      <alignment horizontal="centerContinuous"/>
    </xf>
    <xf numFmtId="0" fontId="37" fillId="0" borderId="0" xfId="0" applyFont="1" applyAlignment="1">
      <alignment horizontal="centerContinuous"/>
    </xf>
    <xf numFmtId="0" fontId="38" fillId="0" borderId="0" xfId="0" applyFont="1" applyAlignment="1">
      <alignment horizontal="centerContinuous"/>
    </xf>
    <xf numFmtId="0" fontId="37" fillId="0" borderId="0" xfId="0" applyFont="1"/>
    <xf numFmtId="4" fontId="27" fillId="0" borderId="25" xfId="0" applyNumberFormat="1" applyFont="1" applyBorder="1" applyAlignment="1">
      <alignment horizontal="center" vertical="center"/>
    </xf>
    <xf numFmtId="0" fontId="12" fillId="16" borderId="77" xfId="3" applyFont="1" applyFill="1" applyBorder="1" applyAlignment="1">
      <alignment horizontal="center" vertical="center"/>
    </xf>
    <xf numFmtId="0" fontId="12" fillId="16" borderId="132" xfId="3" applyFont="1" applyFill="1" applyBorder="1" applyAlignment="1">
      <alignment horizontal="center" vertical="center"/>
    </xf>
    <xf numFmtId="4" fontId="27" fillId="0" borderId="14" xfId="0" applyNumberFormat="1" applyFont="1" applyBorder="1" applyAlignment="1">
      <alignment horizontal="center" vertical="center"/>
    </xf>
    <xf numFmtId="4" fontId="12" fillId="0" borderId="86" xfId="3" applyNumberFormat="1" applyFont="1" applyFill="1" applyBorder="1" applyAlignment="1">
      <alignment horizontal="center" vertical="center"/>
    </xf>
    <xf numFmtId="2" fontId="12" fillId="4" borderId="128" xfId="3" applyNumberFormat="1" applyFont="1" applyFill="1" applyBorder="1" applyAlignment="1">
      <alignment horizontal="center" vertical="center"/>
    </xf>
    <xf numFmtId="0" fontId="12" fillId="16" borderId="134" xfId="3" applyFont="1" applyFill="1" applyBorder="1" applyAlignment="1">
      <alignment horizontal="center" vertical="center"/>
    </xf>
    <xf numFmtId="4" fontId="12" fillId="4" borderId="134" xfId="3" applyNumberFormat="1" applyFont="1" applyFill="1" applyBorder="1" applyAlignment="1">
      <alignment horizontal="center" vertical="center"/>
    </xf>
    <xf numFmtId="0" fontId="12" fillId="16" borderId="107" xfId="3" applyFont="1" applyFill="1" applyBorder="1" applyAlignment="1">
      <alignment horizontal="center" vertical="center"/>
    </xf>
    <xf numFmtId="0" fontId="12" fillId="16" borderId="69" xfId="3" applyFont="1" applyFill="1" applyBorder="1" applyAlignment="1">
      <alignment horizontal="center" vertical="center"/>
    </xf>
    <xf numFmtId="4" fontId="12" fillId="17" borderId="61" xfId="3" applyNumberFormat="1" applyFont="1" applyFill="1" applyBorder="1" applyAlignment="1">
      <alignment horizontal="center" vertical="center"/>
    </xf>
    <xf numFmtId="4" fontId="12" fillId="4" borderId="61" xfId="3" applyNumberFormat="1" applyFont="1" applyFill="1" applyBorder="1" applyAlignment="1">
      <alignment horizontal="center" vertical="center"/>
    </xf>
    <xf numFmtId="0" fontId="16" fillId="0" borderId="70" xfId="3" applyFont="1" applyBorder="1" applyAlignment="1">
      <alignment horizontal="left" vertical="center" wrapText="1"/>
    </xf>
    <xf numFmtId="0" fontId="16" fillId="0" borderId="36" xfId="3" applyFont="1" applyBorder="1" applyAlignment="1">
      <alignment horizontal="left" vertical="center" wrapText="1"/>
    </xf>
    <xf numFmtId="0" fontId="20" fillId="3" borderId="109" xfId="3" applyFont="1" applyFill="1" applyBorder="1" applyAlignment="1">
      <alignment horizontal="center" vertical="center"/>
    </xf>
    <xf numFmtId="0" fontId="12" fillId="3" borderId="13" xfId="3" applyFont="1" applyFill="1" applyBorder="1" applyAlignment="1">
      <alignment horizontal="center" vertical="center"/>
    </xf>
    <xf numFmtId="0" fontId="20" fillId="3" borderId="64" xfId="3" applyFont="1" applyFill="1" applyBorder="1" applyAlignment="1">
      <alignment horizontal="center" vertical="center"/>
    </xf>
    <xf numFmtId="0" fontId="12" fillId="3" borderId="61" xfId="3" applyFont="1" applyFill="1" applyBorder="1" applyAlignment="1">
      <alignment horizontal="center" vertical="center"/>
    </xf>
    <xf numFmtId="2" fontId="12" fillId="4" borderId="7" xfId="3" applyNumberFormat="1" applyFont="1" applyFill="1" applyBorder="1" applyAlignment="1">
      <alignment horizontal="center" vertical="center"/>
    </xf>
    <xf numFmtId="9" fontId="12" fillId="0" borderId="60" xfId="3" applyNumberFormat="1" applyFont="1" applyBorder="1" applyAlignment="1">
      <alignment horizontal="center" vertical="center"/>
    </xf>
    <xf numFmtId="0" fontId="11" fillId="0" borderId="36" xfId="0" applyFont="1" applyBorder="1" applyAlignment="1">
      <alignment vertical="center"/>
    </xf>
    <xf numFmtId="4" fontId="12" fillId="3" borderId="24" xfId="3" applyNumberFormat="1" applyFont="1" applyFill="1" applyBorder="1" applyAlignment="1">
      <alignment horizontal="center" vertical="center"/>
    </xf>
    <xf numFmtId="4" fontId="12" fillId="3" borderId="19" xfId="3" applyNumberFormat="1" applyFont="1" applyFill="1" applyBorder="1" applyAlignment="1">
      <alignment horizontal="center" vertical="center"/>
    </xf>
    <xf numFmtId="4" fontId="12" fillId="3" borderId="13" xfId="3" applyNumberFormat="1" applyFont="1" applyFill="1" applyBorder="1" applyAlignment="1">
      <alignment horizontal="center" vertical="center"/>
    </xf>
    <xf numFmtId="3" fontId="12" fillId="17" borderId="103" xfId="3" applyNumberFormat="1" applyFont="1" applyFill="1" applyBorder="1" applyAlignment="1">
      <alignment horizontal="center" vertical="center"/>
    </xf>
    <xf numFmtId="0" fontId="39" fillId="10" borderId="54" xfId="3" applyFont="1" applyFill="1" applyBorder="1" applyAlignment="1">
      <alignment horizontal="center" vertical="center" wrapText="1"/>
    </xf>
    <xf numFmtId="0" fontId="20" fillId="5" borderId="30" xfId="3" applyFont="1" applyFill="1" applyBorder="1" applyAlignment="1">
      <alignment horizontal="center" vertical="center"/>
    </xf>
    <xf numFmtId="0" fontId="20" fillId="5" borderId="32" xfId="3" applyFont="1" applyFill="1" applyBorder="1" applyAlignment="1">
      <alignment horizontal="center" vertical="center"/>
    </xf>
    <xf numFmtId="0" fontId="20" fillId="5" borderId="18" xfId="3" applyFont="1" applyFill="1" applyBorder="1" applyAlignment="1">
      <alignment horizontal="center" vertical="center"/>
    </xf>
    <xf numFmtId="0" fontId="20" fillId="5" borderId="21" xfId="3" applyFont="1" applyFill="1" applyBorder="1" applyAlignment="1">
      <alignment horizontal="center" vertical="center"/>
    </xf>
    <xf numFmtId="0" fontId="20" fillId="5" borderId="65" xfId="3" applyFont="1" applyFill="1" applyBorder="1" applyAlignment="1">
      <alignment horizontal="center" vertical="center"/>
    </xf>
    <xf numFmtId="0" fontId="20" fillId="5" borderId="82" xfId="3" applyFont="1" applyFill="1" applyBorder="1" applyAlignment="1">
      <alignment horizontal="center" vertical="center"/>
    </xf>
    <xf numFmtId="0" fontId="20" fillId="5" borderId="85" xfId="3" applyFont="1" applyFill="1" applyBorder="1" applyAlignment="1">
      <alignment horizontal="center" vertical="center"/>
    </xf>
    <xf numFmtId="0" fontId="20" fillId="5" borderId="84" xfId="3" applyFont="1" applyFill="1" applyBorder="1" applyAlignment="1">
      <alignment horizontal="center" vertical="center"/>
    </xf>
    <xf numFmtId="0" fontId="20" fillId="5" borderId="120" xfId="3" applyFont="1" applyFill="1" applyBorder="1" applyAlignment="1">
      <alignment horizontal="center" vertical="center"/>
    </xf>
    <xf numFmtId="0" fontId="20" fillId="5" borderId="123" xfId="3" applyFont="1" applyFill="1" applyBorder="1" applyAlignment="1">
      <alignment horizontal="center" vertical="center"/>
    </xf>
    <xf numFmtId="0" fontId="20" fillId="5" borderId="109" xfId="3" applyFont="1" applyFill="1" applyBorder="1" applyAlignment="1">
      <alignment horizontal="center" vertical="center"/>
    </xf>
    <xf numFmtId="0" fontId="24" fillId="3" borderId="64" xfId="3" applyFont="1" applyFill="1" applyBorder="1" applyAlignment="1">
      <alignment horizontal="center" vertical="center"/>
    </xf>
    <xf numFmtId="0" fontId="12" fillId="5" borderId="18" xfId="3" applyFont="1" applyFill="1" applyBorder="1" applyAlignment="1">
      <alignment horizontal="center" vertical="center"/>
    </xf>
    <xf numFmtId="0" fontId="12" fillId="5" borderId="82" xfId="3" applyFont="1" applyFill="1" applyBorder="1" applyAlignment="1">
      <alignment horizontal="center" vertical="center"/>
    </xf>
    <xf numFmtId="0" fontId="12" fillId="5" borderId="21" xfId="3" applyFont="1" applyFill="1" applyBorder="1" applyAlignment="1">
      <alignment horizontal="center" vertical="center"/>
    </xf>
    <xf numFmtId="0" fontId="11" fillId="0" borderId="76" xfId="3" applyFont="1" applyBorder="1" applyAlignment="1">
      <alignment vertical="center"/>
    </xf>
    <xf numFmtId="2" fontId="12" fillId="4" borderId="137" xfId="3" applyNumberFormat="1" applyFont="1" applyFill="1" applyBorder="1" applyAlignment="1">
      <alignment horizontal="center" vertical="center"/>
    </xf>
    <xf numFmtId="0" fontId="11" fillId="0" borderId="77" xfId="0" applyFont="1" applyBorder="1" applyAlignment="1">
      <alignment horizontal="justify" vertical="center" wrapText="1"/>
    </xf>
    <xf numFmtId="0" fontId="16" fillId="0" borderId="46" xfId="3" applyFont="1" applyBorder="1" applyAlignment="1">
      <alignment horizontal="center" vertical="center" wrapText="1"/>
    </xf>
    <xf numFmtId="0" fontId="20" fillId="5" borderId="139" xfId="3" applyFont="1" applyFill="1" applyBorder="1" applyAlignment="1">
      <alignment horizontal="center" vertical="center"/>
    </xf>
    <xf numFmtId="2" fontId="12" fillId="4" borderId="130" xfId="3" applyNumberFormat="1" applyFont="1" applyFill="1" applyBorder="1" applyAlignment="1">
      <alignment horizontal="center" vertical="center"/>
    </xf>
    <xf numFmtId="4" fontId="12" fillId="0" borderId="130" xfId="3" applyNumberFormat="1" applyFont="1" applyFill="1" applyBorder="1" applyAlignment="1">
      <alignment horizontal="center" vertical="center"/>
    </xf>
    <xf numFmtId="4" fontId="12" fillId="0" borderId="47" xfId="3" applyNumberFormat="1" applyFont="1" applyFill="1" applyBorder="1" applyAlignment="1">
      <alignment horizontal="center" vertical="center"/>
    </xf>
    <xf numFmtId="0" fontId="11" fillId="0" borderId="26" xfId="0" applyFont="1" applyBorder="1" applyAlignment="1">
      <alignment horizontal="justify" vertical="center" wrapText="1"/>
    </xf>
    <xf numFmtId="4" fontId="12" fillId="0" borderId="38" xfId="3" applyNumberFormat="1" applyFont="1" applyFill="1" applyBorder="1" applyAlignment="1">
      <alignment horizontal="center" vertical="center"/>
    </xf>
    <xf numFmtId="4" fontId="12" fillId="0" borderId="14" xfId="3" applyNumberFormat="1" applyFont="1" applyBorder="1" applyAlignment="1">
      <alignment horizontal="center" vertical="center"/>
    </xf>
    <xf numFmtId="4" fontId="12" fillId="0" borderId="141" xfId="3" applyNumberFormat="1" applyFont="1" applyBorder="1" applyAlignment="1">
      <alignment horizontal="center" vertical="center"/>
    </xf>
    <xf numFmtId="0" fontId="36" fillId="0" borderId="0" xfId="0" applyFont="1" applyAlignment="1"/>
    <xf numFmtId="0" fontId="11" fillId="0" borderId="43" xfId="0" applyFont="1" applyBorder="1" applyAlignment="1">
      <alignment vertical="center" wrapText="1"/>
    </xf>
    <xf numFmtId="4" fontId="12" fillId="0" borderId="89" xfId="3" applyNumberFormat="1" applyFont="1" applyBorder="1" applyAlignment="1">
      <alignment horizontal="center" vertical="center"/>
    </xf>
    <xf numFmtId="4" fontId="12" fillId="0" borderId="15" xfId="3" applyNumberFormat="1" applyFont="1" applyFill="1" applyBorder="1" applyAlignment="1">
      <alignment horizontal="center" vertical="center"/>
    </xf>
    <xf numFmtId="4" fontId="12" fillId="0" borderId="81" xfId="3" applyNumberFormat="1" applyFont="1" applyFill="1" applyBorder="1" applyAlignment="1">
      <alignment horizontal="center" vertical="center"/>
    </xf>
    <xf numFmtId="2" fontId="12" fillId="0" borderId="130" xfId="3" applyNumberFormat="1" applyFont="1" applyFill="1" applyBorder="1" applyAlignment="1">
      <alignment horizontal="center" vertical="center"/>
    </xf>
    <xf numFmtId="2" fontId="12" fillId="0" borderId="73" xfId="3" applyNumberFormat="1" applyFont="1" applyFill="1" applyBorder="1" applyAlignment="1">
      <alignment horizontal="center" vertical="center"/>
    </xf>
    <xf numFmtId="4" fontId="12" fillId="0" borderId="24" xfId="3" applyNumberFormat="1" applyFont="1" applyFill="1" applyBorder="1" applyAlignment="1">
      <alignment horizontal="center" vertical="center"/>
    </xf>
    <xf numFmtId="2" fontId="12" fillId="0" borderId="25" xfId="3" applyNumberFormat="1" applyFont="1" applyFill="1" applyBorder="1" applyAlignment="1">
      <alignment horizontal="center" vertical="center"/>
    </xf>
    <xf numFmtId="4" fontId="12" fillId="0" borderId="19" xfId="3" applyNumberFormat="1" applyFont="1" applyFill="1" applyBorder="1" applyAlignment="1">
      <alignment horizontal="center" vertical="center"/>
    </xf>
    <xf numFmtId="2" fontId="12" fillId="0" borderId="20" xfId="3" applyNumberFormat="1" applyFont="1" applyFill="1" applyBorder="1" applyAlignment="1">
      <alignment horizontal="center" vertical="center"/>
    </xf>
    <xf numFmtId="4" fontId="12" fillId="0" borderId="13" xfId="3" applyNumberFormat="1" applyFont="1" applyFill="1" applyBorder="1" applyAlignment="1">
      <alignment horizontal="center" vertical="center"/>
    </xf>
    <xf numFmtId="2" fontId="12" fillId="0" borderId="14" xfId="3" applyNumberFormat="1" applyFont="1" applyFill="1" applyBorder="1" applyAlignment="1">
      <alignment horizontal="center" vertical="center"/>
    </xf>
    <xf numFmtId="4" fontId="12" fillId="0" borderId="79" xfId="3" applyNumberFormat="1" applyFont="1" applyFill="1" applyBorder="1" applyAlignment="1">
      <alignment horizontal="center" vertical="center"/>
    </xf>
    <xf numFmtId="2" fontId="12" fillId="0" borderId="72" xfId="3" applyNumberFormat="1" applyFont="1" applyFill="1" applyBorder="1" applyAlignment="1">
      <alignment horizontal="center" vertical="center"/>
    </xf>
    <xf numFmtId="4" fontId="12" fillId="0" borderId="80" xfId="3" applyNumberFormat="1" applyFont="1" applyFill="1" applyBorder="1" applyAlignment="1">
      <alignment horizontal="center" vertical="center"/>
    </xf>
    <xf numFmtId="4" fontId="12" fillId="0" borderId="66" xfId="3" applyNumberFormat="1" applyFont="1" applyFill="1" applyBorder="1" applyAlignment="1">
      <alignment horizontal="center" vertical="center"/>
    </xf>
    <xf numFmtId="2" fontId="12" fillId="0" borderId="45" xfId="3" applyNumberFormat="1" applyFont="1" applyFill="1" applyBorder="1" applyAlignment="1">
      <alignment horizontal="center" vertical="center"/>
    </xf>
    <xf numFmtId="2" fontId="12" fillId="0" borderId="121" xfId="3" applyNumberFormat="1" applyFont="1" applyFill="1" applyBorder="1" applyAlignment="1">
      <alignment horizontal="center" vertical="center"/>
    </xf>
    <xf numFmtId="4" fontId="12" fillId="0" borderId="118" xfId="3" applyNumberFormat="1" applyFont="1" applyFill="1" applyBorder="1" applyAlignment="1">
      <alignment horizontal="center" vertical="center"/>
    </xf>
    <xf numFmtId="4" fontId="12" fillId="0" borderId="35" xfId="3" applyNumberFormat="1" applyFont="1" applyFill="1" applyBorder="1" applyAlignment="1">
      <alignment horizontal="center" vertical="center"/>
    </xf>
    <xf numFmtId="4" fontId="12" fillId="0" borderId="140" xfId="3" applyNumberFormat="1" applyFont="1" applyFill="1" applyBorder="1" applyAlignment="1">
      <alignment horizontal="center" vertical="center"/>
    </xf>
    <xf numFmtId="4" fontId="12" fillId="0" borderId="107" xfId="3" applyNumberFormat="1" applyFont="1" applyFill="1" applyBorder="1" applyAlignment="1">
      <alignment horizontal="center" vertical="center"/>
    </xf>
    <xf numFmtId="0" fontId="16" fillId="0" borderId="117" xfId="3" applyFont="1" applyBorder="1" applyAlignment="1">
      <alignment horizontal="left" vertical="center" wrapText="1"/>
    </xf>
    <xf numFmtId="0" fontId="16" fillId="0" borderId="43" xfId="3" applyFont="1" applyBorder="1" applyAlignment="1">
      <alignment horizontal="left" vertical="center" wrapText="1"/>
    </xf>
    <xf numFmtId="0" fontId="16" fillId="0" borderId="144" xfId="3" applyFont="1" applyBorder="1" applyAlignment="1">
      <alignment horizontal="left" vertical="center" wrapText="1"/>
    </xf>
    <xf numFmtId="2" fontId="12" fillId="4" borderId="121" xfId="3" applyNumberFormat="1" applyFont="1" applyFill="1" applyBorder="1" applyAlignment="1">
      <alignment horizontal="center" vertical="center"/>
    </xf>
    <xf numFmtId="0" fontId="11" fillId="22" borderId="28" xfId="0" applyFont="1" applyFill="1" applyBorder="1" applyAlignment="1">
      <alignment horizontal="justify" vertical="center" wrapText="1"/>
    </xf>
    <xf numFmtId="2" fontId="12" fillId="4" borderId="45" xfId="3" applyNumberFormat="1" applyFont="1" applyFill="1" applyBorder="1" applyAlignment="1">
      <alignment horizontal="center" vertical="center"/>
    </xf>
    <xf numFmtId="0" fontId="11" fillId="22" borderId="28" xfId="0" applyFont="1" applyFill="1" applyBorder="1" applyAlignment="1">
      <alignment vertical="center" wrapText="1"/>
    </xf>
    <xf numFmtId="4" fontId="12" fillId="0" borderId="31" xfId="3" applyNumberFormat="1" applyFont="1" applyFill="1" applyBorder="1" applyAlignment="1">
      <alignment horizontal="center" vertical="center"/>
    </xf>
    <xf numFmtId="0" fontId="11" fillId="0" borderId="83" xfId="0" applyFont="1" applyBorder="1" applyAlignment="1">
      <alignment horizontal="justify" vertical="center" wrapText="1"/>
    </xf>
    <xf numFmtId="4" fontId="12" fillId="0" borderId="145" xfId="3" applyNumberFormat="1" applyFont="1" applyFill="1" applyBorder="1" applyAlignment="1">
      <alignment horizontal="center" vertical="center"/>
    </xf>
    <xf numFmtId="2" fontId="12" fillId="4" borderId="20" xfId="3" applyNumberFormat="1" applyFont="1" applyFill="1" applyBorder="1" applyAlignment="1">
      <alignment horizontal="center" vertical="center"/>
    </xf>
    <xf numFmtId="4" fontId="14" fillId="7" borderId="53" xfId="3" applyNumberFormat="1" applyFont="1" applyFill="1" applyBorder="1" applyAlignment="1">
      <alignment horizontal="center" vertical="center"/>
    </xf>
    <xf numFmtId="4" fontId="12" fillId="0" borderId="53" xfId="3" applyNumberFormat="1" applyFont="1" applyFill="1" applyBorder="1" applyAlignment="1">
      <alignment horizontal="center" vertical="center"/>
    </xf>
    <xf numFmtId="4" fontId="12" fillId="0" borderId="25" xfId="3" applyNumberFormat="1" applyFont="1" applyFill="1" applyBorder="1" applyAlignment="1">
      <alignment horizontal="center" vertical="center"/>
    </xf>
    <xf numFmtId="4" fontId="12" fillId="0" borderId="72" xfId="3" applyNumberFormat="1" applyFont="1" applyFill="1" applyBorder="1" applyAlignment="1">
      <alignment horizontal="center" vertical="center"/>
    </xf>
    <xf numFmtId="4" fontId="12" fillId="0" borderId="103" xfId="3" applyNumberFormat="1" applyFont="1" applyFill="1" applyBorder="1" applyAlignment="1">
      <alignment horizontal="center" vertical="center"/>
    </xf>
    <xf numFmtId="4" fontId="12" fillId="0" borderId="105" xfId="3" applyNumberFormat="1" applyFont="1" applyFill="1" applyBorder="1" applyAlignment="1">
      <alignment horizontal="center" vertical="center"/>
    </xf>
    <xf numFmtId="2" fontId="12" fillId="4" borderId="25" xfId="3" applyNumberFormat="1" applyFont="1" applyFill="1" applyBorder="1" applyAlignment="1">
      <alignment horizontal="center" vertical="center"/>
    </xf>
    <xf numFmtId="4" fontId="12" fillId="0" borderId="106" xfId="3" applyNumberFormat="1" applyFont="1" applyFill="1" applyBorder="1" applyAlignment="1">
      <alignment horizontal="center" vertical="center"/>
    </xf>
    <xf numFmtId="4" fontId="12" fillId="0" borderId="57" xfId="3" applyNumberFormat="1" applyFont="1" applyFill="1" applyBorder="1" applyAlignment="1">
      <alignment horizontal="center" vertical="center"/>
    </xf>
    <xf numFmtId="4" fontId="14" fillId="7" borderId="57" xfId="3" applyNumberFormat="1" applyFont="1" applyFill="1" applyBorder="1" applyAlignment="1">
      <alignment horizontal="center" vertical="center"/>
    </xf>
    <xf numFmtId="2" fontId="12" fillId="4" borderId="31" xfId="3" applyNumberFormat="1" applyFont="1" applyFill="1" applyBorder="1" applyAlignment="1">
      <alignment horizontal="center" vertical="center"/>
    </xf>
    <xf numFmtId="4" fontId="12" fillId="0" borderId="125" xfId="3" applyNumberFormat="1" applyFont="1" applyFill="1" applyBorder="1" applyAlignment="1">
      <alignment horizontal="center" vertical="center"/>
    </xf>
    <xf numFmtId="4" fontId="12" fillId="0" borderId="24" xfId="3" applyNumberFormat="1" applyFont="1" applyFill="1" applyBorder="1" applyAlignment="1">
      <alignment horizontal="center" vertical="center"/>
    </xf>
    <xf numFmtId="2" fontId="12" fillId="0" borderId="25" xfId="3" applyNumberFormat="1" applyFont="1" applyFill="1" applyBorder="1" applyAlignment="1">
      <alignment horizontal="center" vertical="center"/>
    </xf>
    <xf numFmtId="2" fontId="12" fillId="0" borderId="20" xfId="3" applyNumberFormat="1" applyFont="1" applyFill="1" applyBorder="1" applyAlignment="1">
      <alignment horizontal="center" vertical="center"/>
    </xf>
    <xf numFmtId="2" fontId="12" fillId="0" borderId="72" xfId="3" applyNumberFormat="1" applyFont="1" applyFill="1" applyBorder="1" applyAlignment="1">
      <alignment horizontal="center" vertical="center"/>
    </xf>
    <xf numFmtId="2" fontId="12" fillId="0" borderId="121" xfId="3" applyNumberFormat="1" applyFont="1" applyFill="1" applyBorder="1" applyAlignment="1">
      <alignment horizontal="center" vertical="center"/>
    </xf>
    <xf numFmtId="4" fontId="12" fillId="0" borderId="35" xfId="3" applyNumberFormat="1" applyFont="1" applyFill="1" applyBorder="1" applyAlignment="1">
      <alignment horizontal="center" vertical="center"/>
    </xf>
    <xf numFmtId="2" fontId="12" fillId="4" borderId="121" xfId="3" applyNumberFormat="1" applyFont="1" applyFill="1" applyBorder="1" applyAlignment="1">
      <alignment horizontal="center" vertical="center"/>
    </xf>
    <xf numFmtId="2" fontId="12" fillId="4" borderId="72" xfId="3" applyNumberFormat="1" applyFont="1" applyFill="1" applyBorder="1" applyAlignment="1">
      <alignment horizontal="center" vertical="center"/>
    </xf>
    <xf numFmtId="4" fontId="12" fillId="0" borderId="147" xfId="3" applyNumberFormat="1" applyFont="1" applyFill="1" applyBorder="1" applyAlignment="1">
      <alignment horizontal="center" vertical="center"/>
    </xf>
    <xf numFmtId="2" fontId="12" fillId="0" borderId="148" xfId="3" applyNumberFormat="1" applyFont="1" applyFill="1" applyBorder="1" applyAlignment="1">
      <alignment horizontal="center" vertical="center"/>
    </xf>
    <xf numFmtId="2" fontId="12" fillId="4" borderId="148" xfId="3" applyNumberFormat="1" applyFont="1" applyFill="1" applyBorder="1" applyAlignment="1">
      <alignment horizontal="center" vertical="center"/>
    </xf>
    <xf numFmtId="4" fontId="12" fillId="0" borderId="148" xfId="3" applyNumberFormat="1" applyFont="1" applyFill="1" applyBorder="1" applyAlignment="1">
      <alignment horizontal="center" vertical="center"/>
    </xf>
    <xf numFmtId="4" fontId="12" fillId="0" borderId="40" xfId="3" applyNumberFormat="1" applyFont="1" applyFill="1" applyBorder="1" applyAlignment="1">
      <alignment horizontal="center" vertical="center"/>
    </xf>
    <xf numFmtId="4" fontId="12" fillId="0" borderId="149" xfId="3" applyNumberFormat="1" applyFont="1" applyFill="1" applyBorder="1" applyAlignment="1">
      <alignment horizontal="center" vertical="center"/>
    </xf>
    <xf numFmtId="2" fontId="12" fillId="4" borderId="113" xfId="3" applyNumberFormat="1" applyFont="1" applyFill="1" applyBorder="1" applyAlignment="1">
      <alignment horizontal="center" vertical="center"/>
    </xf>
    <xf numFmtId="4" fontId="12" fillId="0" borderId="102" xfId="3" applyNumberFormat="1" applyFont="1" applyFill="1" applyBorder="1" applyAlignment="1">
      <alignment horizontal="center" vertical="center"/>
    </xf>
    <xf numFmtId="0" fontId="0" fillId="0" borderId="0" xfId="0"/>
    <xf numFmtId="0" fontId="11" fillId="0" borderId="36" xfId="0" applyFont="1" applyBorder="1" applyAlignment="1">
      <alignment vertical="center" wrapText="1"/>
    </xf>
    <xf numFmtId="2" fontId="12" fillId="4" borderId="20" xfId="3" applyNumberFormat="1" applyFont="1" applyFill="1" applyBorder="1" applyAlignment="1">
      <alignment horizontal="center" vertical="center"/>
    </xf>
    <xf numFmtId="2" fontId="12" fillId="4" borderId="25" xfId="3" applyNumberFormat="1" applyFont="1" applyFill="1" applyBorder="1" applyAlignment="1">
      <alignment horizontal="center" vertical="center"/>
    </xf>
    <xf numFmtId="2" fontId="12" fillId="4" borderId="14" xfId="3" applyNumberFormat="1" applyFont="1" applyFill="1" applyBorder="1" applyAlignment="1">
      <alignment horizontal="center" vertical="center"/>
    </xf>
    <xf numFmtId="0" fontId="16" fillId="0" borderId="70" xfId="3" applyFont="1" applyBorder="1" applyAlignment="1">
      <alignment horizontal="left" vertical="center" wrapText="1"/>
    </xf>
    <xf numFmtId="0" fontId="16" fillId="0" borderId="36" xfId="3" applyFont="1" applyBorder="1" applyAlignment="1">
      <alignment horizontal="left" vertical="center" wrapText="1"/>
    </xf>
    <xf numFmtId="0" fontId="12" fillId="3" borderId="14" xfId="3" applyFont="1" applyFill="1" applyBorder="1" applyAlignment="1">
      <alignment horizontal="center" vertical="center"/>
    </xf>
    <xf numFmtId="0" fontId="12" fillId="3" borderId="12" xfId="3" applyFont="1" applyFill="1" applyBorder="1" applyAlignment="1">
      <alignment horizontal="center" vertical="center"/>
    </xf>
    <xf numFmtId="3" fontId="12" fillId="3" borderId="51" xfId="3" applyNumberFormat="1" applyFont="1" applyFill="1" applyBorder="1" applyAlignment="1">
      <alignment horizontal="center" vertical="center"/>
    </xf>
    <xf numFmtId="0" fontId="12" fillId="3" borderId="37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 vertical="center"/>
    </xf>
    <xf numFmtId="3" fontId="12" fillId="3" borderId="63" xfId="3" applyNumberFormat="1" applyFont="1" applyFill="1" applyBorder="1" applyAlignment="1">
      <alignment horizontal="center" vertical="center"/>
    </xf>
    <xf numFmtId="2" fontId="12" fillId="0" borderId="25" xfId="3" applyNumberFormat="1" applyFont="1" applyFill="1" applyBorder="1" applyAlignment="1">
      <alignment horizontal="center" vertical="center"/>
    </xf>
    <xf numFmtId="2" fontId="12" fillId="0" borderId="20" xfId="3" applyNumberFormat="1" applyFont="1" applyFill="1" applyBorder="1" applyAlignment="1">
      <alignment horizontal="center" vertical="center"/>
    </xf>
    <xf numFmtId="2" fontId="12" fillId="0" borderId="72" xfId="3" applyNumberFormat="1" applyFont="1" applyFill="1" applyBorder="1" applyAlignment="1">
      <alignment horizontal="center" vertical="center"/>
    </xf>
    <xf numFmtId="2" fontId="12" fillId="4" borderId="121" xfId="3" applyNumberFormat="1" applyFont="1" applyFill="1" applyBorder="1" applyAlignment="1">
      <alignment horizontal="center" vertical="center"/>
    </xf>
    <xf numFmtId="2" fontId="12" fillId="4" borderId="45" xfId="3" applyNumberFormat="1" applyFont="1" applyFill="1" applyBorder="1" applyAlignment="1">
      <alignment horizontal="center" vertical="center"/>
    </xf>
    <xf numFmtId="0" fontId="11" fillId="0" borderId="117" xfId="0" applyFont="1" applyBorder="1" applyAlignment="1">
      <alignment vertical="center" wrapText="1"/>
    </xf>
    <xf numFmtId="4" fontId="14" fillId="0" borderId="57" xfId="3" applyNumberFormat="1" applyFont="1" applyFill="1" applyBorder="1" applyAlignment="1">
      <alignment horizontal="center" vertical="center"/>
    </xf>
    <xf numFmtId="0" fontId="11" fillId="0" borderId="146" xfId="0" applyFont="1" applyFill="1" applyBorder="1" applyAlignment="1">
      <alignment horizontal="justify" vertical="center" wrapText="1"/>
    </xf>
    <xf numFmtId="0" fontId="11" fillId="0" borderId="138" xfId="0" applyFont="1" applyFill="1" applyBorder="1" applyAlignment="1">
      <alignment horizontal="justify" vertical="center" wrapText="1"/>
    </xf>
    <xf numFmtId="0" fontId="11" fillId="0" borderId="26" xfId="0" applyFont="1" applyFill="1" applyBorder="1" applyAlignment="1">
      <alignment horizontal="justify" vertical="center" wrapText="1"/>
    </xf>
    <xf numFmtId="0" fontId="11" fillId="0" borderId="28" xfId="0" applyFont="1" applyFill="1" applyBorder="1" applyAlignment="1">
      <alignment horizontal="justify" vertical="center" wrapText="1"/>
    </xf>
    <xf numFmtId="0" fontId="11" fillId="0" borderId="77" xfId="0" applyFont="1" applyFill="1" applyBorder="1" applyAlignment="1">
      <alignment horizontal="justify" vertical="center" wrapText="1"/>
    </xf>
    <xf numFmtId="0" fontId="11" fillId="0" borderId="131" xfId="0" applyFont="1" applyFill="1" applyBorder="1" applyAlignment="1">
      <alignment horizontal="justify" vertical="center" wrapText="1"/>
    </xf>
    <xf numFmtId="0" fontId="16" fillId="0" borderId="135" xfId="3" applyFont="1" applyFill="1" applyBorder="1" applyAlignment="1">
      <alignment horizontal="left" vertical="center" wrapText="1"/>
    </xf>
    <xf numFmtId="0" fontId="11" fillId="0" borderId="78" xfId="0" applyFont="1" applyFill="1" applyBorder="1" applyAlignment="1">
      <alignment vertical="center" wrapText="1"/>
    </xf>
    <xf numFmtId="0" fontId="11" fillId="0" borderId="83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142" xfId="0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6" fillId="0" borderId="122" xfId="3" applyFont="1" applyBorder="1" applyAlignment="1">
      <alignment horizontal="left" vertical="center" wrapText="1"/>
    </xf>
    <xf numFmtId="0" fontId="11" fillId="22" borderId="26" xfId="0" applyFont="1" applyFill="1" applyBorder="1" applyAlignment="1">
      <alignment horizontal="justify" vertical="center" wrapText="1"/>
    </xf>
    <xf numFmtId="0" fontId="11" fillId="22" borderId="138" xfId="0" applyFont="1" applyFill="1" applyBorder="1" applyAlignment="1">
      <alignment horizontal="justify" vertical="center" wrapText="1"/>
    </xf>
    <xf numFmtId="0" fontId="11" fillId="22" borderId="26" xfId="0" applyFont="1" applyFill="1" applyBorder="1" applyAlignment="1">
      <alignment vertical="center" wrapText="1"/>
    </xf>
    <xf numFmtId="4" fontId="12" fillId="0" borderId="141" xfId="3" applyNumberFormat="1" applyFont="1" applyFill="1" applyBorder="1" applyAlignment="1">
      <alignment horizontal="center" vertical="center"/>
    </xf>
    <xf numFmtId="0" fontId="11" fillId="0" borderId="131" xfId="0" applyFont="1" applyFill="1" applyBorder="1" applyAlignment="1">
      <alignment vertical="center" wrapText="1"/>
    </xf>
    <xf numFmtId="0" fontId="16" fillId="0" borderId="43" xfId="3" applyFont="1" applyBorder="1" applyAlignment="1">
      <alignment horizontal="left" vertical="center" wrapText="1"/>
    </xf>
    <xf numFmtId="0" fontId="11" fillId="0" borderId="94" xfId="0" applyFont="1" applyBorder="1" applyAlignment="1">
      <alignment horizontal="justify" vertical="center" wrapText="1"/>
    </xf>
    <xf numFmtId="0" fontId="20" fillId="5" borderId="150" xfId="3" applyFont="1" applyFill="1" applyBorder="1" applyAlignment="1">
      <alignment horizontal="center" vertical="center"/>
    </xf>
    <xf numFmtId="4" fontId="12" fillId="0" borderId="67" xfId="3" applyNumberFormat="1" applyFont="1" applyFill="1" applyBorder="1" applyAlignment="1">
      <alignment horizontal="center" vertical="center"/>
    </xf>
    <xf numFmtId="2" fontId="12" fillId="0" borderId="151" xfId="3" applyNumberFormat="1" applyFont="1" applyFill="1" applyBorder="1" applyAlignment="1">
      <alignment horizontal="center" vertical="center"/>
    </xf>
    <xf numFmtId="2" fontId="12" fillId="4" borderId="151" xfId="3" applyNumberFormat="1" applyFont="1" applyFill="1" applyBorder="1" applyAlignment="1">
      <alignment horizontal="center" vertical="center"/>
    </xf>
    <xf numFmtId="4" fontId="12" fillId="0" borderId="96" xfId="3" applyNumberFormat="1" applyFont="1" applyFill="1" applyBorder="1" applyAlignment="1">
      <alignment horizontal="center" vertical="center"/>
    </xf>
    <xf numFmtId="4" fontId="12" fillId="0" borderId="152" xfId="3" applyNumberFormat="1" applyFont="1" applyFill="1" applyBorder="1" applyAlignment="1">
      <alignment horizontal="center" vertical="center"/>
    </xf>
    <xf numFmtId="4" fontId="12" fillId="0" borderId="153" xfId="3" applyNumberFormat="1" applyFont="1" applyFill="1" applyBorder="1" applyAlignment="1">
      <alignment horizontal="center" vertical="center"/>
    </xf>
    <xf numFmtId="4" fontId="12" fillId="0" borderId="32" xfId="3" applyNumberFormat="1" applyFont="1" applyFill="1" applyBorder="1" applyAlignment="1">
      <alignment horizontal="center" vertical="center"/>
    </xf>
    <xf numFmtId="2" fontId="12" fillId="4" borderId="24" xfId="3" applyNumberFormat="1" applyFont="1" applyFill="1" applyBorder="1" applyAlignment="1">
      <alignment horizontal="center" vertical="center"/>
    </xf>
    <xf numFmtId="2" fontId="12" fillId="0" borderId="25" xfId="3" applyNumberFormat="1" applyFont="1" applyBorder="1" applyAlignment="1">
      <alignment horizontal="center" vertical="center"/>
    </xf>
    <xf numFmtId="4" fontId="12" fillId="0" borderId="13" xfId="3" applyNumberFormat="1" applyFont="1" applyBorder="1" applyAlignment="1">
      <alignment horizontal="center" vertical="center"/>
    </xf>
    <xf numFmtId="0" fontId="16" fillId="0" borderId="117" xfId="3" applyFont="1" applyBorder="1" applyAlignment="1">
      <alignment horizontal="left" vertical="center" wrapText="1"/>
    </xf>
    <xf numFmtId="0" fontId="16" fillId="0" borderId="122" xfId="3" applyFont="1" applyBorder="1" applyAlignment="1">
      <alignment horizontal="left" vertical="center" wrapText="1"/>
    </xf>
    <xf numFmtId="0" fontId="16" fillId="0" borderId="43" xfId="3" applyFont="1" applyBorder="1" applyAlignment="1">
      <alignment horizontal="left" vertical="center" wrapText="1"/>
    </xf>
    <xf numFmtId="0" fontId="16" fillId="0" borderId="119" xfId="3" applyFont="1" applyBorder="1" applyAlignment="1">
      <alignment horizontal="left" vertical="center" wrapText="1"/>
    </xf>
    <xf numFmtId="0" fontId="22" fillId="0" borderId="76" xfId="3" applyFont="1" applyBorder="1" applyAlignment="1">
      <alignment horizontal="center" vertical="center" wrapText="1"/>
    </xf>
    <xf numFmtId="0" fontId="22" fillId="0" borderId="10" xfId="3" applyFont="1" applyBorder="1" applyAlignment="1">
      <alignment horizontal="center" vertical="center" wrapText="1"/>
    </xf>
    <xf numFmtId="0" fontId="22" fillId="0" borderId="49" xfId="3" applyFont="1" applyBorder="1" applyAlignment="1">
      <alignment horizontal="center" vertical="center" wrapText="1"/>
    </xf>
    <xf numFmtId="0" fontId="11" fillId="22" borderId="83" xfId="0" applyFont="1" applyFill="1" applyBorder="1" applyAlignment="1">
      <alignment horizontal="justify" vertical="center" wrapText="1"/>
    </xf>
    <xf numFmtId="0" fontId="11" fillId="0" borderId="17" xfId="0" applyFont="1" applyBorder="1" applyAlignment="1">
      <alignment horizontal="justify" vertical="center" wrapText="1"/>
    </xf>
    <xf numFmtId="0" fontId="11" fillId="0" borderId="70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6" fillId="0" borderId="143" xfId="3" applyFont="1" applyBorder="1" applyAlignment="1">
      <alignment horizontal="left" vertical="center" wrapText="1"/>
    </xf>
    <xf numFmtId="0" fontId="11" fillId="0" borderId="26" xfId="0" applyFont="1" applyFill="1" applyBorder="1" applyAlignment="1">
      <alignment vertical="center" wrapText="1"/>
    </xf>
    <xf numFmtId="0" fontId="11" fillId="0" borderId="83" xfId="0" applyFont="1" applyFill="1" applyBorder="1" applyAlignment="1">
      <alignment horizontal="justify" vertical="center" wrapText="1"/>
    </xf>
    <xf numFmtId="3" fontId="18" fillId="0" borderId="0" xfId="3" applyNumberFormat="1" applyFont="1"/>
    <xf numFmtId="0" fontId="8" fillId="7" borderId="76" xfId="0" applyFont="1" applyFill="1" applyBorder="1" applyAlignment="1" applyProtection="1">
      <alignment horizontal="justify" vertical="center" wrapText="1"/>
      <protection locked="0"/>
    </xf>
    <xf numFmtId="0" fontId="8" fillId="7" borderId="10" xfId="0" applyFont="1" applyFill="1" applyBorder="1" applyAlignment="1" applyProtection="1">
      <alignment horizontal="justify" vertical="center" wrapText="1"/>
      <protection locked="0"/>
    </xf>
    <xf numFmtId="0" fontId="8" fillId="7" borderId="49" xfId="0" applyFont="1" applyFill="1" applyBorder="1" applyAlignment="1" applyProtection="1">
      <alignment horizontal="justify" vertical="center" wrapText="1"/>
      <protection locked="0"/>
    </xf>
    <xf numFmtId="0" fontId="8" fillId="7" borderId="58" xfId="0" applyFont="1" applyFill="1" applyBorder="1" applyAlignment="1" applyProtection="1">
      <alignment horizontal="justify" vertical="center" wrapText="1"/>
      <protection locked="0"/>
    </xf>
    <xf numFmtId="0" fontId="6" fillId="7" borderId="6" xfId="0" applyFont="1" applyFill="1" applyBorder="1" applyAlignment="1" applyProtection="1">
      <alignment horizontal="justify" vertical="center" wrapText="1"/>
      <protection locked="0"/>
    </xf>
    <xf numFmtId="0" fontId="6" fillId="7" borderId="7" xfId="0" applyFont="1" applyFill="1" applyBorder="1" applyAlignment="1" applyProtection="1">
      <alignment horizontal="justify" vertical="center" wrapText="1"/>
      <protection locked="0"/>
    </xf>
    <xf numFmtId="0" fontId="6" fillId="7" borderId="8" xfId="0" applyFont="1" applyFill="1" applyBorder="1" applyAlignment="1" applyProtection="1">
      <alignment horizontal="justify" vertical="center" wrapText="1"/>
      <protection locked="0"/>
    </xf>
    <xf numFmtId="0" fontId="9" fillId="0" borderId="46" xfId="0" applyFont="1" applyBorder="1" applyAlignment="1">
      <alignment horizontal="center" vertical="top"/>
    </xf>
    <xf numFmtId="0" fontId="9" fillId="0" borderId="47" xfId="0" applyFont="1" applyBorder="1" applyAlignment="1">
      <alignment horizontal="center" vertical="top"/>
    </xf>
    <xf numFmtId="0" fontId="9" fillId="0" borderId="48" xfId="0" applyFont="1" applyBorder="1" applyAlignment="1">
      <alignment horizontal="center" vertical="top"/>
    </xf>
    <xf numFmtId="0" fontId="6" fillId="7" borderId="59" xfId="0" applyFont="1" applyFill="1" applyBorder="1" applyAlignment="1" applyProtection="1">
      <alignment horizontal="left" vertical="center" wrapText="1"/>
      <protection locked="0"/>
    </xf>
    <xf numFmtId="0" fontId="6" fillId="7" borderId="9" xfId="0" applyFont="1" applyFill="1" applyBorder="1" applyAlignment="1" applyProtection="1">
      <alignment horizontal="left" vertical="center" wrapText="1"/>
      <protection locked="0"/>
    </xf>
    <xf numFmtId="0" fontId="6" fillId="7" borderId="60" xfId="0" applyFont="1" applyFill="1" applyBorder="1" applyAlignment="1" applyProtection="1">
      <alignment horizontal="left" vertical="center" wrapText="1"/>
      <protection locked="0"/>
    </xf>
    <xf numFmtId="0" fontId="8" fillId="7" borderId="58" xfId="0" applyFont="1" applyFill="1" applyBorder="1" applyAlignment="1" applyProtection="1">
      <alignment horizontal="left" vertical="center" wrapText="1"/>
      <protection locked="0"/>
    </xf>
    <xf numFmtId="0" fontId="8" fillId="7" borderId="10" xfId="0" applyFont="1" applyFill="1" applyBorder="1" applyAlignment="1" applyProtection="1">
      <alignment horizontal="left" vertical="center" wrapText="1"/>
      <protection locked="0"/>
    </xf>
    <xf numFmtId="0" fontId="8" fillId="7" borderId="49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wrapText="1"/>
    </xf>
    <xf numFmtId="0" fontId="10" fillId="6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0" xfId="0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 vertical="top" wrapText="1"/>
    </xf>
    <xf numFmtId="0" fontId="6" fillId="7" borderId="11" xfId="0" applyFont="1" applyFill="1" applyBorder="1" applyAlignment="1" applyProtection="1">
      <alignment horizontal="justify" vertical="center" wrapText="1"/>
      <protection locked="0"/>
    </xf>
    <xf numFmtId="0" fontId="6" fillId="7" borderId="31" xfId="0" applyFont="1" applyFill="1" applyBorder="1" applyAlignment="1" applyProtection="1">
      <alignment horizontal="justify" vertical="center" wrapText="1"/>
      <protection locked="0"/>
    </xf>
    <xf numFmtId="0" fontId="6" fillId="7" borderId="44" xfId="0" applyFont="1" applyFill="1" applyBorder="1" applyAlignment="1" applyProtection="1">
      <alignment horizontal="justify" vertical="center" wrapText="1"/>
      <protection locked="0"/>
    </xf>
    <xf numFmtId="0" fontId="6" fillId="7" borderId="29" xfId="0" applyFont="1" applyFill="1" applyBorder="1" applyAlignment="1" applyProtection="1">
      <alignment horizontal="justify" vertical="center" wrapText="1"/>
      <protection locked="0"/>
    </xf>
    <xf numFmtId="0" fontId="6" fillId="7" borderId="12" xfId="0" applyFont="1" applyFill="1" applyBorder="1" applyAlignment="1" applyProtection="1">
      <alignment horizontal="justify" vertical="center" wrapText="1"/>
      <protection locked="0"/>
    </xf>
    <xf numFmtId="0" fontId="6" fillId="7" borderId="99" xfId="0" applyFont="1" applyFill="1" applyBorder="1" applyAlignment="1" applyProtection="1">
      <alignment horizontal="justify" vertical="center" wrapText="1"/>
      <protection locked="0"/>
    </xf>
    <xf numFmtId="0" fontId="6" fillId="7" borderId="14" xfId="0" applyFont="1" applyFill="1" applyBorder="1" applyAlignment="1" applyProtection="1">
      <alignment horizontal="center" vertical="center" wrapText="1"/>
      <protection locked="0"/>
    </xf>
    <xf numFmtId="4" fontId="7" fillId="7" borderId="28" xfId="0" applyNumberFormat="1" applyFont="1" applyFill="1" applyBorder="1" applyAlignment="1" applyProtection="1">
      <alignment horizontal="center" vertical="center"/>
      <protection locked="0"/>
    </xf>
    <xf numFmtId="4" fontId="7" fillId="7" borderId="31" xfId="0" applyNumberFormat="1" applyFont="1" applyFill="1" applyBorder="1" applyAlignment="1" applyProtection="1">
      <alignment horizontal="center" vertical="center"/>
      <protection locked="0"/>
    </xf>
    <xf numFmtId="4" fontId="7" fillId="7" borderId="44" xfId="0" applyNumberFormat="1" applyFont="1" applyFill="1" applyBorder="1" applyAlignment="1" applyProtection="1">
      <alignment horizontal="center" vertical="center"/>
      <protection locked="0"/>
    </xf>
    <xf numFmtId="3" fontId="6" fillId="0" borderId="28" xfId="0" applyNumberFormat="1" applyFont="1" applyFill="1" applyBorder="1" applyAlignment="1" applyProtection="1">
      <alignment horizontal="center" vertical="center"/>
      <protection locked="0"/>
    </xf>
    <xf numFmtId="3" fontId="6" fillId="0" borderId="31" xfId="0" applyNumberFormat="1" applyFont="1" applyFill="1" applyBorder="1" applyAlignment="1" applyProtection="1">
      <alignment horizontal="center" vertical="center"/>
      <protection locked="0"/>
    </xf>
    <xf numFmtId="3" fontId="6" fillId="0" borderId="44" xfId="0" applyNumberFormat="1" applyFont="1" applyFill="1" applyBorder="1" applyAlignment="1" applyProtection="1">
      <alignment horizontal="center" vertical="center"/>
      <protection locked="0"/>
    </xf>
    <xf numFmtId="0" fontId="6" fillId="7" borderId="20" xfId="0" applyFont="1" applyFill="1" applyBorder="1" applyAlignment="1" applyProtection="1">
      <alignment horizontal="center" vertical="center" wrapText="1"/>
      <protection locked="0"/>
    </xf>
    <xf numFmtId="3" fontId="7" fillId="7" borderId="77" xfId="0" applyNumberFormat="1" applyFont="1" applyFill="1" applyBorder="1" applyAlignment="1" applyProtection="1">
      <alignment horizontal="center" vertical="center" wrapText="1"/>
      <protection locked="0"/>
    </xf>
    <xf numFmtId="3" fontId="7" fillId="7" borderId="12" xfId="0" applyNumberFormat="1" applyFont="1" applyFill="1" applyBorder="1" applyAlignment="1" applyProtection="1">
      <alignment horizontal="center" vertical="center" wrapText="1"/>
      <protection locked="0"/>
    </xf>
    <xf numFmtId="3" fontId="7" fillId="7" borderId="99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39" xfId="1" applyFont="1" applyFill="1" applyBorder="1" applyAlignment="1" applyProtection="1">
      <alignment horizontal="center" vertical="center"/>
      <protection locked="0"/>
    </xf>
    <xf numFmtId="0" fontId="4" fillId="7" borderId="40" xfId="1" applyFont="1" applyFill="1" applyBorder="1" applyAlignment="1" applyProtection="1">
      <alignment horizontal="center" vertical="center"/>
      <protection locked="0"/>
    </xf>
    <xf numFmtId="0" fontId="4" fillId="7" borderId="41" xfId="1" applyFont="1" applyFill="1" applyBorder="1" applyAlignment="1" applyProtection="1">
      <alignment horizontal="center" vertical="center"/>
      <protection locked="0"/>
    </xf>
    <xf numFmtId="0" fontId="32" fillId="7" borderId="1" xfId="1" applyFont="1" applyFill="1" applyBorder="1" applyAlignment="1" applyProtection="1">
      <alignment horizontal="center" vertical="center"/>
      <protection locked="0"/>
    </xf>
    <xf numFmtId="0" fontId="32" fillId="7" borderId="0" xfId="1" applyFont="1" applyFill="1" applyBorder="1" applyAlignment="1" applyProtection="1">
      <alignment horizontal="center" vertical="center"/>
      <protection locked="0"/>
    </xf>
    <xf numFmtId="0" fontId="32" fillId="7" borderId="2" xfId="1" applyFont="1" applyFill="1" applyBorder="1" applyAlignment="1" applyProtection="1">
      <alignment horizontal="center" vertical="center"/>
      <protection locked="0"/>
    </xf>
    <xf numFmtId="0" fontId="4" fillId="7" borderId="1" xfId="1" applyFont="1" applyFill="1" applyBorder="1" applyAlignment="1" applyProtection="1">
      <alignment horizontal="center" vertical="center"/>
      <protection locked="0"/>
    </xf>
    <xf numFmtId="0" fontId="4" fillId="7" borderId="0" xfId="1" applyFont="1" applyFill="1" applyBorder="1" applyAlignment="1" applyProtection="1">
      <alignment horizontal="center" vertical="center"/>
      <protection locked="0"/>
    </xf>
    <xf numFmtId="0" fontId="4" fillId="7" borderId="2" xfId="1" applyFont="1" applyFill="1" applyBorder="1" applyAlignment="1" applyProtection="1">
      <alignment horizontal="center" vertical="center"/>
      <protection locked="0"/>
    </xf>
    <xf numFmtId="0" fontId="33" fillId="7" borderId="59" xfId="1" applyFont="1" applyFill="1" applyBorder="1" applyAlignment="1" applyProtection="1">
      <alignment horizontal="left" vertical="center"/>
      <protection locked="0"/>
    </xf>
    <xf numFmtId="0" fontId="33" fillId="7" borderId="9" xfId="1" applyFont="1" applyFill="1" applyBorder="1" applyAlignment="1" applyProtection="1">
      <alignment horizontal="left" vertical="center"/>
      <protection locked="0"/>
    </xf>
    <xf numFmtId="0" fontId="33" fillId="7" borderId="60" xfId="1" applyFont="1" applyFill="1" applyBorder="1" applyAlignment="1" applyProtection="1">
      <alignment horizontal="left" vertical="center"/>
      <protection locked="0"/>
    </xf>
    <xf numFmtId="0" fontId="33" fillId="13" borderId="55" xfId="1" applyFont="1" applyFill="1" applyBorder="1" applyAlignment="1" applyProtection="1">
      <alignment horizontal="center"/>
      <protection locked="0"/>
    </xf>
    <xf numFmtId="0" fontId="33" fillId="13" borderId="33" xfId="1" applyFont="1" applyFill="1" applyBorder="1" applyAlignment="1" applyProtection="1">
      <alignment horizontal="center"/>
      <protection locked="0"/>
    </xf>
    <xf numFmtId="0" fontId="33" fillId="13" borderId="50" xfId="1" applyFont="1" applyFill="1" applyBorder="1" applyAlignment="1" applyProtection="1">
      <alignment horizontal="center"/>
      <protection locked="0"/>
    </xf>
    <xf numFmtId="0" fontId="6" fillId="15" borderId="76" xfId="0" applyFont="1" applyFill="1" applyBorder="1" applyAlignment="1" applyProtection="1">
      <alignment horizontal="center" vertical="center" wrapText="1"/>
      <protection locked="0"/>
    </xf>
    <xf numFmtId="0" fontId="6" fillId="15" borderId="10" xfId="0" applyFont="1" applyFill="1" applyBorder="1" applyAlignment="1" applyProtection="1">
      <alignment horizontal="center" vertical="center" wrapText="1"/>
      <protection locked="0"/>
    </xf>
    <xf numFmtId="0" fontId="6" fillId="15" borderId="49" xfId="0" applyFont="1" applyFill="1" applyBorder="1" applyAlignment="1" applyProtection="1">
      <alignment horizontal="center" vertical="center" wrapText="1"/>
      <protection locked="0"/>
    </xf>
    <xf numFmtId="0" fontId="8" fillId="7" borderId="75" xfId="0" applyFont="1" applyFill="1" applyBorder="1" applyAlignment="1" applyProtection="1">
      <alignment horizontal="left" vertical="center"/>
      <protection locked="0"/>
    </xf>
    <xf numFmtId="0" fontId="8" fillId="7" borderId="37" xfId="0" applyFont="1" applyFill="1" applyBorder="1" applyAlignment="1" applyProtection="1">
      <alignment horizontal="left" vertical="center"/>
      <protection locked="0"/>
    </xf>
    <xf numFmtId="0" fontId="8" fillId="7" borderId="108" xfId="0" applyFont="1" applyFill="1" applyBorder="1" applyAlignment="1" applyProtection="1">
      <alignment horizontal="left" vertical="center"/>
      <protection locked="0"/>
    </xf>
    <xf numFmtId="0" fontId="34" fillId="12" borderId="58" xfId="0" quotePrefix="1" applyFont="1" applyFill="1" applyBorder="1" applyAlignment="1" applyProtection="1">
      <alignment horizontal="center" vertical="center" wrapText="1"/>
      <protection locked="0"/>
    </xf>
    <xf numFmtId="0" fontId="34" fillId="12" borderId="10" xfId="0" quotePrefix="1" applyFont="1" applyFill="1" applyBorder="1" applyAlignment="1" applyProtection="1">
      <alignment horizontal="center" vertical="center" wrapText="1"/>
      <protection locked="0"/>
    </xf>
    <xf numFmtId="0" fontId="34" fillId="12" borderId="49" xfId="0" quotePrefix="1" applyFont="1" applyFill="1" applyBorder="1" applyAlignment="1" applyProtection="1">
      <alignment horizontal="center" vertical="center" wrapText="1"/>
      <protection locked="0"/>
    </xf>
    <xf numFmtId="0" fontId="6" fillId="14" borderId="16" xfId="0" applyFont="1" applyFill="1" applyBorder="1" applyAlignment="1" applyProtection="1">
      <alignment horizontal="center" vertical="center" wrapText="1"/>
      <protection locked="0"/>
    </xf>
    <xf numFmtId="0" fontId="6" fillId="14" borderId="68" xfId="0" applyFont="1" applyFill="1" applyBorder="1" applyAlignment="1" applyProtection="1">
      <alignment horizontal="center" vertical="center" wrapText="1"/>
      <protection locked="0"/>
    </xf>
    <xf numFmtId="0" fontId="6" fillId="14" borderId="28" xfId="1" applyFont="1" applyFill="1" applyBorder="1" applyAlignment="1" applyProtection="1">
      <alignment horizontal="center" vertical="center" wrapText="1"/>
      <protection locked="0"/>
    </xf>
    <xf numFmtId="0" fontId="6" fillId="14" borderId="31" xfId="1" applyFont="1" applyFill="1" applyBorder="1" applyAlignment="1" applyProtection="1">
      <alignment horizontal="center" vertical="center" wrapText="1"/>
      <protection locked="0"/>
    </xf>
    <xf numFmtId="0" fontId="6" fillId="14" borderId="44" xfId="1" applyFont="1" applyFill="1" applyBorder="1" applyAlignment="1" applyProtection="1">
      <alignment horizontal="center" vertical="center" wrapText="1"/>
      <protection locked="0"/>
    </xf>
    <xf numFmtId="3" fontId="6" fillId="7" borderId="28" xfId="0" applyNumberFormat="1" applyFont="1" applyFill="1" applyBorder="1" applyAlignment="1" applyProtection="1">
      <alignment horizontal="center" vertical="center"/>
      <protection locked="0"/>
    </xf>
    <xf numFmtId="3" fontId="6" fillId="7" borderId="31" xfId="0" applyNumberFormat="1" applyFont="1" applyFill="1" applyBorder="1" applyAlignment="1" applyProtection="1">
      <alignment horizontal="center" vertical="center"/>
      <protection locked="0"/>
    </xf>
    <xf numFmtId="3" fontId="6" fillId="7" borderId="44" xfId="0" applyNumberFormat="1" applyFont="1" applyFill="1" applyBorder="1" applyAlignment="1" applyProtection="1">
      <alignment horizontal="center" vertical="center"/>
      <protection locked="0"/>
    </xf>
    <xf numFmtId="0" fontId="6" fillId="14" borderId="94" xfId="0" applyFont="1" applyFill="1" applyBorder="1" applyAlignment="1" applyProtection="1">
      <alignment horizontal="center" vertical="center" wrapText="1"/>
      <protection locked="0"/>
    </xf>
    <xf numFmtId="0" fontId="6" fillId="14" borderId="33" xfId="0" applyFont="1" applyFill="1" applyBorder="1" applyAlignment="1" applyProtection="1">
      <alignment horizontal="center" vertical="center" wrapText="1"/>
      <protection locked="0"/>
    </xf>
    <xf numFmtId="0" fontId="6" fillId="14" borderId="67" xfId="0" applyFont="1" applyFill="1" applyBorder="1" applyAlignment="1" applyProtection="1">
      <alignment horizontal="center" vertical="center" wrapText="1"/>
      <protection locked="0"/>
    </xf>
    <xf numFmtId="0" fontId="6" fillId="14" borderId="83" xfId="0" applyFont="1" applyFill="1" applyBorder="1" applyAlignment="1" applyProtection="1">
      <alignment horizontal="center" vertical="center" wrapText="1"/>
      <protection locked="0"/>
    </xf>
    <xf numFmtId="0" fontId="6" fillId="14" borderId="0" xfId="0" applyFont="1" applyFill="1" applyBorder="1" applyAlignment="1" applyProtection="1">
      <alignment horizontal="center" vertical="center" wrapText="1"/>
      <protection locked="0"/>
    </xf>
    <xf numFmtId="0" fontId="6" fillId="14" borderId="66" xfId="0" applyFont="1" applyFill="1" applyBorder="1" applyAlignment="1" applyProtection="1">
      <alignment horizontal="center" vertical="center" wrapText="1"/>
      <protection locked="0"/>
    </xf>
    <xf numFmtId="0" fontId="6" fillId="7" borderId="29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13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0" xfId="0" applyFont="1" applyFill="1" applyBorder="1" applyAlignment="1" applyProtection="1">
      <alignment horizontal="center" vertical="center" wrapText="1"/>
      <protection locked="0"/>
    </xf>
    <xf numFmtId="0" fontId="6" fillId="7" borderId="66" xfId="0" applyFont="1" applyFill="1" applyBorder="1" applyAlignment="1" applyProtection="1">
      <alignment horizontal="center" vertical="center" wrapText="1"/>
      <protection locked="0"/>
    </xf>
    <xf numFmtId="0" fontId="6" fillId="14" borderId="55" xfId="0" applyFont="1" applyFill="1" applyBorder="1" applyAlignment="1" applyProtection="1">
      <alignment horizontal="center" vertical="center" wrapText="1"/>
      <protection locked="0"/>
    </xf>
    <xf numFmtId="0" fontId="6" fillId="14" borderId="56" xfId="0" applyFont="1" applyFill="1" applyBorder="1" applyAlignment="1" applyProtection="1">
      <alignment horizontal="center" vertical="center" wrapText="1"/>
      <protection locked="0"/>
    </xf>
    <xf numFmtId="0" fontId="6" fillId="14" borderId="38" xfId="0" applyFont="1" applyFill="1" applyBorder="1" applyAlignment="1" applyProtection="1">
      <alignment horizontal="center" vertical="center" wrapText="1"/>
      <protection locked="0"/>
    </xf>
    <xf numFmtId="0" fontId="6" fillId="14" borderId="24" xfId="0" applyFont="1" applyFill="1" applyBorder="1" applyAlignment="1" applyProtection="1">
      <alignment horizontal="center" vertical="center" wrapText="1"/>
      <protection locked="0"/>
    </xf>
    <xf numFmtId="3" fontId="7" fillId="7" borderId="28" xfId="0" applyNumberFormat="1" applyFont="1" applyFill="1" applyBorder="1" applyAlignment="1" applyProtection="1">
      <alignment horizontal="center" vertical="center"/>
      <protection locked="0"/>
    </xf>
    <xf numFmtId="3" fontId="7" fillId="7" borderId="31" xfId="0" applyNumberFormat="1" applyFont="1" applyFill="1" applyBorder="1" applyAlignment="1" applyProtection="1">
      <alignment horizontal="center" vertical="center"/>
      <protection locked="0"/>
    </xf>
    <xf numFmtId="3" fontId="7" fillId="7" borderId="44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6" fillId="7" borderId="28" xfId="0" applyFont="1" applyFill="1" applyBorder="1" applyAlignment="1" applyProtection="1">
      <alignment horizontal="center" vertical="center" wrapText="1"/>
      <protection locked="0"/>
    </xf>
    <xf numFmtId="0" fontId="6" fillId="7" borderId="31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center" vertical="center" wrapText="1"/>
      <protection locked="0"/>
    </xf>
    <xf numFmtId="0" fontId="29" fillId="10" borderId="59" xfId="3" applyFont="1" applyFill="1" applyBorder="1" applyAlignment="1">
      <alignment horizontal="center" vertical="center"/>
    </xf>
    <xf numFmtId="0" fontId="29" fillId="10" borderId="9" xfId="3" applyFont="1" applyFill="1" applyBorder="1" applyAlignment="1">
      <alignment horizontal="center" vertical="center"/>
    </xf>
    <xf numFmtId="0" fontId="29" fillId="10" borderId="22" xfId="3" applyFont="1" applyFill="1" applyBorder="1" applyAlignment="1">
      <alignment horizontal="center" vertical="center"/>
    </xf>
    <xf numFmtId="0" fontId="14" fillId="11" borderId="69" xfId="0" applyFont="1" applyFill="1" applyBorder="1" applyAlignment="1">
      <alignment horizontal="center" vertical="center" wrapText="1"/>
    </xf>
    <xf numFmtId="0" fontId="14" fillId="11" borderId="110" xfId="0" applyFont="1" applyFill="1" applyBorder="1" applyAlignment="1">
      <alignment horizontal="center" vertical="center" wrapText="1"/>
    </xf>
    <xf numFmtId="0" fontId="14" fillId="0" borderId="76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29" fillId="10" borderId="76" xfId="3" applyFont="1" applyFill="1" applyBorder="1" applyAlignment="1">
      <alignment horizontal="center" vertical="center"/>
    </xf>
    <xf numFmtId="0" fontId="29" fillId="10" borderId="10" xfId="3" applyFont="1" applyFill="1" applyBorder="1" applyAlignment="1">
      <alignment horizontal="center" vertical="center"/>
    </xf>
    <xf numFmtId="0" fontId="29" fillId="10" borderId="61" xfId="3" applyFont="1" applyFill="1" applyBorder="1" applyAlignment="1">
      <alignment horizontal="center" vertical="center"/>
    </xf>
    <xf numFmtId="0" fontId="29" fillId="10" borderId="49" xfId="3" applyFont="1" applyFill="1" applyBorder="1" applyAlignment="1">
      <alignment horizontal="center" vertical="center"/>
    </xf>
    <xf numFmtId="0" fontId="12" fillId="20" borderId="6" xfId="0" applyFont="1" applyFill="1" applyBorder="1" applyAlignment="1">
      <alignment horizontal="left" vertical="center" wrapText="1"/>
    </xf>
    <xf numFmtId="0" fontId="12" fillId="20" borderId="7" xfId="0" applyFont="1" applyFill="1" applyBorder="1" applyAlignment="1">
      <alignment horizontal="left" vertical="center" wrapText="1"/>
    </xf>
    <xf numFmtId="0" fontId="12" fillId="20" borderId="8" xfId="0" applyFont="1" applyFill="1" applyBorder="1" applyAlignment="1">
      <alignment horizontal="left" vertical="center" wrapText="1"/>
    </xf>
    <xf numFmtId="0" fontId="11" fillId="0" borderId="76" xfId="3" applyFont="1" applyFill="1" applyBorder="1" applyAlignment="1">
      <alignment horizontal="justify" vertical="center" wrapText="1"/>
    </xf>
    <xf numFmtId="0" fontId="11" fillId="0" borderId="10" xfId="3" applyFont="1" applyFill="1" applyBorder="1" applyAlignment="1">
      <alignment horizontal="justify" vertical="center" wrapText="1"/>
    </xf>
    <xf numFmtId="0" fontId="11" fillId="0" borderId="49" xfId="3" applyFont="1" applyFill="1" applyBorder="1" applyAlignment="1">
      <alignment horizontal="justify" vertical="center" wrapText="1"/>
    </xf>
    <xf numFmtId="0" fontId="12" fillId="20" borderId="115" xfId="0" applyFont="1" applyFill="1" applyBorder="1" applyAlignment="1">
      <alignment horizontal="left" vertical="center" wrapText="1"/>
    </xf>
    <xf numFmtId="0" fontId="12" fillId="20" borderId="113" xfId="0" applyFont="1" applyFill="1" applyBorder="1" applyAlignment="1">
      <alignment horizontal="left" vertical="center" wrapText="1"/>
    </xf>
    <xf numFmtId="0" fontId="12" fillId="20" borderId="114" xfId="0" applyFont="1" applyFill="1" applyBorder="1" applyAlignment="1">
      <alignment horizontal="left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96" xfId="0" applyFont="1" applyFill="1" applyBorder="1" applyAlignment="1">
      <alignment horizontal="center" vertical="center" wrapText="1"/>
    </xf>
    <xf numFmtId="0" fontId="14" fillId="0" borderId="76" xfId="3" applyFont="1" applyBorder="1" applyAlignment="1">
      <alignment horizontal="center" vertical="center" wrapText="1"/>
    </xf>
    <xf numFmtId="0" fontId="14" fillId="0" borderId="95" xfId="3" applyFont="1" applyBorder="1" applyAlignment="1">
      <alignment horizontal="center" vertical="center" wrapText="1"/>
    </xf>
    <xf numFmtId="0" fontId="11" fillId="17" borderId="11" xfId="0" applyFont="1" applyFill="1" applyBorder="1" applyAlignment="1">
      <alignment horizontal="center" vertical="center" wrapText="1"/>
    </xf>
    <xf numFmtId="0" fontId="11" fillId="17" borderId="32" xfId="0" applyFont="1" applyFill="1" applyBorder="1" applyAlignment="1">
      <alignment horizontal="center" vertical="center" wrapText="1"/>
    </xf>
    <xf numFmtId="0" fontId="11" fillId="17" borderId="101" xfId="0" applyFont="1" applyFill="1" applyBorder="1" applyAlignment="1">
      <alignment horizontal="center" vertical="center" wrapText="1"/>
    </xf>
    <xf numFmtId="0" fontId="11" fillId="17" borderId="116" xfId="0" applyFont="1" applyFill="1" applyBorder="1" applyAlignment="1">
      <alignment horizontal="center" vertical="center" wrapText="1"/>
    </xf>
    <xf numFmtId="0" fontId="4" fillId="11" borderId="69" xfId="0" applyFont="1" applyFill="1" applyBorder="1" applyAlignment="1">
      <alignment horizontal="center" vertical="center" wrapText="1"/>
    </xf>
    <xf numFmtId="0" fontId="4" fillId="11" borderId="110" xfId="0" applyFont="1" applyFill="1" applyBorder="1" applyAlignment="1">
      <alignment horizontal="center" vertical="center" wrapText="1"/>
    </xf>
    <xf numFmtId="0" fontId="29" fillId="9" borderId="55" xfId="0" applyFont="1" applyFill="1" applyBorder="1" applyAlignment="1">
      <alignment horizontal="center" vertical="center" wrapText="1"/>
    </xf>
    <xf numFmtId="0" fontId="29" fillId="9" borderId="33" xfId="0" applyFont="1" applyFill="1" applyBorder="1" applyAlignment="1">
      <alignment horizontal="center" vertical="center" wrapText="1"/>
    </xf>
    <xf numFmtId="0" fontId="29" fillId="9" borderId="50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55" xfId="3" applyFont="1" applyBorder="1" applyAlignment="1">
      <alignment horizontal="center" vertical="center" wrapText="1"/>
    </xf>
    <xf numFmtId="0" fontId="14" fillId="0" borderId="33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0" fontId="14" fillId="0" borderId="76" xfId="3" applyFont="1" applyFill="1" applyBorder="1" applyAlignment="1">
      <alignment horizontal="center" vertical="center"/>
    </xf>
    <xf numFmtId="0" fontId="14" fillId="0" borderId="10" xfId="3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wrapText="1"/>
    </xf>
    <xf numFmtId="0" fontId="23" fillId="2" borderId="40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8" fillId="8" borderId="76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8" fillId="8" borderId="49" xfId="0" applyFont="1" applyFill="1" applyBorder="1" applyAlignment="1">
      <alignment horizontal="center" vertical="center" wrapText="1"/>
    </xf>
    <xf numFmtId="0" fontId="23" fillId="8" borderId="76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3" fillId="8" borderId="49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21" fillId="0" borderId="59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60" xfId="0" applyFont="1" applyBorder="1" applyAlignment="1">
      <alignment horizontal="left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4" fillId="0" borderId="59" xfId="3" applyFont="1" applyBorder="1" applyAlignment="1">
      <alignment horizontal="center" vertical="center" wrapText="1"/>
    </xf>
    <xf numFmtId="0" fontId="14" fillId="0" borderId="9" xfId="3" applyFont="1" applyBorder="1" applyAlignment="1">
      <alignment horizontal="center" vertical="center" wrapText="1"/>
    </xf>
    <xf numFmtId="0" fontId="12" fillId="11" borderId="59" xfId="3" applyFont="1" applyFill="1" applyBorder="1" applyAlignment="1">
      <alignment horizontal="center" vertical="center"/>
    </xf>
    <xf numFmtId="0" fontId="12" fillId="11" borderId="9" xfId="3" applyFont="1" applyFill="1" applyBorder="1" applyAlignment="1">
      <alignment horizontal="center" vertical="center"/>
    </xf>
    <xf numFmtId="0" fontId="12" fillId="11" borderId="110" xfId="3" applyFont="1" applyFill="1" applyBorder="1" applyAlignment="1">
      <alignment horizontal="center" vertical="center"/>
    </xf>
    <xf numFmtId="0" fontId="11" fillId="17" borderId="76" xfId="0" applyFont="1" applyFill="1" applyBorder="1" applyAlignment="1">
      <alignment horizontal="center" vertical="center" wrapText="1"/>
    </xf>
    <xf numFmtId="0" fontId="11" fillId="17" borderId="95" xfId="0" applyFont="1" applyFill="1" applyBorder="1" applyAlignment="1">
      <alignment horizontal="center" vertical="center" wrapText="1"/>
    </xf>
    <xf numFmtId="0" fontId="14" fillId="11" borderId="55" xfId="0" applyFont="1" applyFill="1" applyBorder="1" applyAlignment="1">
      <alignment horizontal="center" vertical="center" wrapText="1"/>
    </xf>
    <xf numFmtId="0" fontId="14" fillId="11" borderId="96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97" xfId="0" applyFont="1" applyFill="1" applyBorder="1" applyAlignment="1">
      <alignment horizontal="center" vertical="center" wrapText="1"/>
    </xf>
    <xf numFmtId="0" fontId="16" fillId="0" borderId="119" xfId="3" applyFont="1" applyBorder="1" applyAlignment="1">
      <alignment horizontal="left" vertical="center" wrapText="1"/>
    </xf>
    <xf numFmtId="0" fontId="16" fillId="0" borderId="122" xfId="3" applyFont="1" applyBorder="1" applyAlignment="1">
      <alignment horizontal="left" vertical="center" wrapText="1"/>
    </xf>
    <xf numFmtId="0" fontId="16" fillId="0" borderId="39" xfId="3" applyFont="1" applyBorder="1" applyAlignment="1">
      <alignment horizontal="center" vertical="center" wrapText="1"/>
    </xf>
    <xf numFmtId="0" fontId="16" fillId="0" borderId="136" xfId="3" applyFont="1" applyBorder="1" applyAlignment="1">
      <alignment horizontal="center" vertical="center" wrapText="1"/>
    </xf>
    <xf numFmtId="0" fontId="16" fillId="0" borderId="119" xfId="3" applyFont="1" applyBorder="1" applyAlignment="1">
      <alignment horizontal="center" vertical="center" wrapText="1"/>
    </xf>
    <xf numFmtId="0" fontId="16" fillId="0" borderId="122" xfId="3" applyFont="1" applyBorder="1" applyAlignment="1">
      <alignment horizontal="center" vertical="center" wrapText="1"/>
    </xf>
    <xf numFmtId="0" fontId="11" fillId="17" borderId="59" xfId="0" applyFont="1" applyFill="1" applyBorder="1" applyAlignment="1">
      <alignment horizontal="center" vertical="center" wrapText="1"/>
    </xf>
    <xf numFmtId="0" fontId="11" fillId="17" borderId="110" xfId="0" applyFont="1" applyFill="1" applyBorder="1" applyAlignment="1">
      <alignment horizontal="center" vertical="center" wrapText="1"/>
    </xf>
    <xf numFmtId="0" fontId="12" fillId="20" borderId="11" xfId="0" applyFont="1" applyFill="1" applyBorder="1" applyAlignment="1">
      <alignment horizontal="left" vertical="center" wrapText="1"/>
    </xf>
    <xf numFmtId="0" fontId="12" fillId="20" borderId="31" xfId="0" applyFont="1" applyFill="1" applyBorder="1" applyAlignment="1">
      <alignment horizontal="left" vertical="center" wrapText="1"/>
    </xf>
    <xf numFmtId="0" fontId="12" fillId="20" borderId="38" xfId="0" applyFont="1" applyFill="1" applyBorder="1" applyAlignment="1">
      <alignment horizontal="left" vertical="center" wrapText="1"/>
    </xf>
    <xf numFmtId="0" fontId="12" fillId="20" borderId="44" xfId="0" applyFont="1" applyFill="1" applyBorder="1" applyAlignment="1">
      <alignment horizontal="left" vertical="center" wrapText="1"/>
    </xf>
    <xf numFmtId="0" fontId="31" fillId="0" borderId="1" xfId="3" applyFont="1" applyBorder="1" applyAlignment="1">
      <alignment horizontal="center"/>
    </xf>
    <xf numFmtId="0" fontId="31" fillId="0" borderId="0" xfId="3" applyFont="1" applyBorder="1" applyAlignment="1">
      <alignment horizontal="center"/>
    </xf>
    <xf numFmtId="0" fontId="31" fillId="0" borderId="2" xfId="3" applyFont="1" applyBorder="1" applyAlignment="1">
      <alignment horizontal="center"/>
    </xf>
    <xf numFmtId="0" fontId="12" fillId="20" borderId="76" xfId="0" applyFont="1" applyFill="1" applyBorder="1" applyAlignment="1">
      <alignment horizontal="left" vertical="center" wrapText="1"/>
    </xf>
    <xf numFmtId="0" fontId="12" fillId="20" borderId="10" xfId="0" applyFont="1" applyFill="1" applyBorder="1" applyAlignment="1">
      <alignment horizontal="left" vertical="center" wrapText="1"/>
    </xf>
    <xf numFmtId="0" fontId="12" fillId="20" borderId="49" xfId="0" applyFont="1" applyFill="1" applyBorder="1" applyAlignment="1">
      <alignment horizontal="left" vertical="center" wrapText="1"/>
    </xf>
    <xf numFmtId="0" fontId="16" fillId="0" borderId="117" xfId="3" applyFont="1" applyBorder="1" applyAlignment="1">
      <alignment horizontal="left" vertical="center" wrapText="1"/>
    </xf>
    <xf numFmtId="0" fontId="16" fillId="0" borderId="43" xfId="3" applyFont="1" applyBorder="1" applyAlignment="1">
      <alignment horizontal="left"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61" xfId="0" applyFont="1" applyFill="1" applyBorder="1" applyAlignment="1">
      <alignment horizontal="center" vertical="center" wrapText="1"/>
    </xf>
    <xf numFmtId="0" fontId="22" fillId="0" borderId="76" xfId="3" applyFont="1" applyBorder="1" applyAlignment="1">
      <alignment horizontal="center" vertical="center" wrapText="1"/>
    </xf>
    <xf numFmtId="0" fontId="22" fillId="0" borderId="10" xfId="3" applyFont="1" applyBorder="1" applyAlignment="1">
      <alignment horizontal="center" vertical="center" wrapText="1"/>
    </xf>
    <xf numFmtId="0" fontId="22" fillId="0" borderId="49" xfId="3" applyFont="1" applyBorder="1" applyAlignment="1">
      <alignment horizontal="center" vertical="center" wrapText="1"/>
    </xf>
    <xf numFmtId="0" fontId="16" fillId="0" borderId="143" xfId="3" applyFont="1" applyBorder="1" applyAlignment="1">
      <alignment horizontal="center" vertical="center" wrapText="1"/>
    </xf>
    <xf numFmtId="0" fontId="23" fillId="0" borderId="6" xfId="3" applyFont="1" applyBorder="1" applyAlignment="1">
      <alignment horizontal="justify" vertical="center" wrapText="1"/>
    </xf>
    <xf numFmtId="0" fontId="23" fillId="0" borderId="7" xfId="3" applyFont="1" applyBorder="1" applyAlignment="1">
      <alignment horizontal="justify" vertical="center" wrapText="1"/>
    </xf>
    <xf numFmtId="0" fontId="23" fillId="0" borderId="8" xfId="3" applyFont="1" applyBorder="1" applyAlignment="1">
      <alignment horizontal="justify" vertical="center" wrapText="1"/>
    </xf>
    <xf numFmtId="0" fontId="30" fillId="0" borderId="1" xfId="3" applyFont="1" applyBorder="1" applyAlignment="1">
      <alignment horizontal="center"/>
    </xf>
    <xf numFmtId="0" fontId="30" fillId="0" borderId="0" xfId="3" applyFont="1" applyBorder="1" applyAlignment="1">
      <alignment horizontal="center"/>
    </xf>
    <xf numFmtId="0" fontId="30" fillId="0" borderId="2" xfId="3" applyFont="1" applyBorder="1" applyAlignment="1">
      <alignment horizontal="center"/>
    </xf>
    <xf numFmtId="0" fontId="11" fillId="0" borderId="76" xfId="0" applyFont="1" applyFill="1" applyBorder="1" applyAlignment="1">
      <alignment horizontal="justify" vertical="center" wrapText="1"/>
    </xf>
    <xf numFmtId="0" fontId="11" fillId="0" borderId="10" xfId="0" applyFont="1" applyFill="1" applyBorder="1" applyAlignment="1">
      <alignment horizontal="justify" vertical="center" wrapText="1"/>
    </xf>
    <xf numFmtId="0" fontId="11" fillId="0" borderId="49" xfId="0" applyFont="1" applyFill="1" applyBorder="1" applyAlignment="1">
      <alignment horizontal="justify" vertical="center" wrapText="1"/>
    </xf>
    <xf numFmtId="0" fontId="12" fillId="21" borderId="76" xfId="0" applyFont="1" applyFill="1" applyBorder="1" applyAlignment="1">
      <alignment horizontal="center" vertical="center" wrapText="1"/>
    </xf>
    <xf numFmtId="0" fontId="12" fillId="21" borderId="10" xfId="0" applyFont="1" applyFill="1" applyBorder="1" applyAlignment="1">
      <alignment horizontal="center" vertical="center" wrapText="1"/>
    </xf>
    <xf numFmtId="0" fontId="12" fillId="21" borderId="49" xfId="0" applyFont="1" applyFill="1" applyBorder="1" applyAlignment="1">
      <alignment horizontal="center" vertical="center" wrapText="1"/>
    </xf>
    <xf numFmtId="0" fontId="12" fillId="11" borderId="69" xfId="0" applyFont="1" applyFill="1" applyBorder="1" applyAlignment="1">
      <alignment horizontal="center" vertical="center" wrapText="1"/>
    </xf>
    <xf numFmtId="0" fontId="12" fillId="11" borderId="110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center" vertical="center" wrapText="1"/>
    </xf>
    <xf numFmtId="0" fontId="12" fillId="21" borderId="7" xfId="0" applyFont="1" applyFill="1" applyBorder="1" applyAlignment="1">
      <alignment horizontal="center" vertical="center" wrapText="1"/>
    </xf>
    <xf numFmtId="0" fontId="12" fillId="21" borderId="8" xfId="0" applyFont="1" applyFill="1" applyBorder="1" applyAlignment="1">
      <alignment horizontal="center" vertical="center" wrapText="1"/>
    </xf>
    <xf numFmtId="0" fontId="27" fillId="19" borderId="76" xfId="3" applyFont="1" applyFill="1" applyBorder="1" applyAlignment="1">
      <alignment horizontal="center" vertical="center"/>
    </xf>
    <xf numFmtId="0" fontId="27" fillId="19" borderId="95" xfId="3" applyFont="1" applyFill="1" applyBorder="1" applyAlignment="1">
      <alignment horizontal="center" vertical="center"/>
    </xf>
    <xf numFmtId="0" fontId="4" fillId="0" borderId="56" xfId="3" applyFont="1" applyBorder="1" applyAlignment="1">
      <alignment horizontal="justify" vertical="center" wrapText="1"/>
    </xf>
    <xf numFmtId="0" fontId="32" fillId="0" borderId="38" xfId="3" applyFont="1" applyBorder="1" applyAlignment="1">
      <alignment horizontal="justify" vertical="center" wrapText="1"/>
    </xf>
    <xf numFmtId="0" fontId="32" fillId="0" borderId="27" xfId="3" applyFont="1" applyBorder="1" applyAlignment="1">
      <alignment horizontal="justify" vertical="center" wrapText="1"/>
    </xf>
    <xf numFmtId="0" fontId="4" fillId="0" borderId="11" xfId="3" applyFont="1" applyFill="1" applyBorder="1" applyAlignment="1">
      <alignment horizontal="justify" vertical="center" wrapText="1"/>
    </xf>
    <xf numFmtId="0" fontId="4" fillId="0" borderId="31" xfId="3" applyFont="1" applyFill="1" applyBorder="1" applyAlignment="1">
      <alignment horizontal="justify" vertical="center" wrapText="1"/>
    </xf>
    <xf numFmtId="0" fontId="4" fillId="0" borderId="44" xfId="3" applyFont="1" applyFill="1" applyBorder="1" applyAlignment="1">
      <alignment horizontal="justify" vertical="center" wrapText="1"/>
    </xf>
    <xf numFmtId="0" fontId="12" fillId="20" borderId="56" xfId="0" applyFont="1" applyFill="1" applyBorder="1" applyAlignment="1">
      <alignment horizontal="left" vertical="center" wrapText="1"/>
    </xf>
    <xf numFmtId="0" fontId="12" fillId="20" borderId="27" xfId="0" applyFont="1" applyFill="1" applyBorder="1" applyAlignment="1">
      <alignment horizontal="left" vertical="center" wrapText="1"/>
    </xf>
    <xf numFmtId="0" fontId="16" fillId="17" borderId="111" xfId="3" applyFont="1" applyFill="1" applyBorder="1" applyAlignment="1">
      <alignment horizontal="center" vertical="center" wrapText="1"/>
    </xf>
    <xf numFmtId="0" fontId="16" fillId="17" borderId="112" xfId="3" applyFont="1" applyFill="1" applyBorder="1" applyAlignment="1">
      <alignment horizontal="center" vertical="center" wrapText="1"/>
    </xf>
    <xf numFmtId="0" fontId="4" fillId="0" borderId="11" xfId="3" applyFont="1" applyBorder="1" applyAlignment="1">
      <alignment horizontal="justify" vertical="center" wrapText="1"/>
    </xf>
    <xf numFmtId="0" fontId="4" fillId="0" borderId="31" xfId="3" applyFont="1" applyBorder="1" applyAlignment="1">
      <alignment horizontal="justify" vertical="center" wrapText="1"/>
    </xf>
    <xf numFmtId="0" fontId="4" fillId="0" borderId="44" xfId="3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0" borderId="11" xfId="3" applyFont="1" applyBorder="1" applyAlignment="1">
      <alignment horizontal="center" vertical="center" wrapText="1"/>
    </xf>
    <xf numFmtId="0" fontId="14" fillId="0" borderId="32" xfId="3" applyFont="1" applyBorder="1" applyAlignment="1">
      <alignment horizontal="center" vertical="center" wrapText="1"/>
    </xf>
    <xf numFmtId="0" fontId="27" fillId="19" borderId="3" xfId="3" applyFont="1" applyFill="1" applyBorder="1" applyAlignment="1">
      <alignment horizontal="center" vertical="center"/>
    </xf>
    <xf numFmtId="0" fontId="27" fillId="19" borderId="97" xfId="3" applyFont="1" applyFill="1" applyBorder="1" applyAlignment="1">
      <alignment horizontal="center" vertical="center"/>
    </xf>
    <xf numFmtId="0" fontId="16" fillId="17" borderId="75" xfId="3" applyFont="1" applyFill="1" applyBorder="1" applyAlignment="1">
      <alignment horizontal="center" vertical="center" wrapText="1"/>
    </xf>
    <xf numFmtId="0" fontId="16" fillId="17" borderId="62" xfId="3" applyFont="1" applyFill="1" applyBorder="1" applyAlignment="1">
      <alignment horizontal="center" vertical="center" wrapText="1"/>
    </xf>
    <xf numFmtId="0" fontId="29" fillId="12" borderId="76" xfId="1" applyFont="1" applyFill="1" applyBorder="1" applyAlignment="1">
      <alignment horizontal="center" vertical="center"/>
    </xf>
    <xf numFmtId="0" fontId="29" fillId="12" borderId="10" xfId="1" applyFont="1" applyFill="1" applyBorder="1" applyAlignment="1">
      <alignment horizontal="center" vertical="center"/>
    </xf>
    <xf numFmtId="0" fontId="29" fillId="12" borderId="49" xfId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top"/>
    </xf>
    <xf numFmtId="0" fontId="16" fillId="0" borderId="143" xfId="3" applyFont="1" applyBorder="1" applyAlignment="1">
      <alignment horizontal="left" vertical="center" wrapText="1"/>
    </xf>
    <xf numFmtId="0" fontId="16" fillId="0" borderId="101" xfId="3" applyFont="1" applyBorder="1" applyAlignment="1">
      <alignment horizontal="left" vertical="center" wrapText="1"/>
    </xf>
    <xf numFmtId="0" fontId="20" fillId="5" borderId="154" xfId="3" applyFont="1" applyFill="1" applyBorder="1" applyAlignment="1">
      <alignment horizontal="center" vertical="center"/>
    </xf>
    <xf numFmtId="4" fontId="12" fillId="0" borderId="51" xfId="3" applyNumberFormat="1" applyFont="1" applyBorder="1" applyAlignment="1">
      <alignment horizontal="center" vertical="center"/>
    </xf>
    <xf numFmtId="4" fontId="12" fillId="0" borderId="57" xfId="3" applyNumberFormat="1" applyFont="1" applyBorder="1" applyAlignment="1">
      <alignment horizontal="center" vertical="center"/>
    </xf>
    <xf numFmtId="0" fontId="16" fillId="0" borderId="43" xfId="3" applyFont="1" applyBorder="1" applyAlignment="1">
      <alignment horizontal="center" vertical="center" wrapText="1"/>
    </xf>
    <xf numFmtId="0" fontId="16" fillId="0" borderId="136" xfId="3" applyFont="1" applyBorder="1" applyAlignment="1">
      <alignment horizontal="left" vertical="center" wrapText="1"/>
    </xf>
    <xf numFmtId="0" fontId="16" fillId="0" borderId="117" xfId="3" applyFont="1" applyBorder="1" applyAlignment="1">
      <alignment horizontal="center" vertical="center" wrapText="1"/>
    </xf>
  </cellXfs>
  <cellStyles count="4">
    <cellStyle name="Normal" xfId="0" builtinId="0"/>
    <cellStyle name="Normal 2" xfId="3" xr:uid="{BB8E9F22-9F10-4D9D-9B5C-941A6D48AFCA}"/>
    <cellStyle name="Normal 4" xfId="2" xr:uid="{026F969E-CCC2-424B-949C-6C67BB4C556C}"/>
    <cellStyle name="TableStyleLight1 2" xfId="1" xr:uid="{A70F7E09-7AE2-4943-AB8A-F65FFF210B72}"/>
  </cellStyles>
  <dxfs count="0"/>
  <tableStyles count="0" defaultTableStyle="TableStyleMedium2" defaultPivotStyle="PivotStyleLight16"/>
  <colors>
    <mruColors>
      <color rgb="FFFFCCFF"/>
      <color rgb="FFC4D79B"/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161923</xdr:rowOff>
    </xdr:from>
    <xdr:to>
      <xdr:col>10</xdr:col>
      <xdr:colOff>594491</xdr:colOff>
      <xdr:row>50</xdr:row>
      <xdr:rowOff>47624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2BF22A-A222-42EA-849E-C2DE3C70E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61923"/>
          <a:ext cx="7055616" cy="9410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298450</xdr:colOff>
      <xdr:row>0</xdr:row>
      <xdr:rowOff>103187</xdr:rowOff>
    </xdr:from>
    <xdr:to>
      <xdr:col>11</xdr:col>
      <xdr:colOff>175392</xdr:colOff>
      <xdr:row>2</xdr:row>
      <xdr:rowOff>231050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81469C-0E5B-46B2-8E13-9C06EE44D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1200" y="103187"/>
          <a:ext cx="638942" cy="727938"/>
        </a:xfrm>
        <a:prstGeom prst="rect">
          <a:avLst/>
        </a:prstGeom>
      </xdr:spPr>
    </xdr:pic>
    <xdr:clientData/>
  </xdr:twoCellAnchor>
  <xdr:twoCellAnchor editAs="oneCell">
    <xdr:from>
      <xdr:col>0</xdr:col>
      <xdr:colOff>227014</xdr:colOff>
      <xdr:row>0</xdr:row>
      <xdr:rowOff>59532</xdr:rowOff>
    </xdr:from>
    <xdr:to>
      <xdr:col>2</xdr:col>
      <xdr:colOff>154644</xdr:colOff>
      <xdr:row>2</xdr:row>
      <xdr:rowOff>239254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B1A834B-B529-4CBB-98E2-EAF3942CE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014" y="59532"/>
          <a:ext cx="1153974" cy="7797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125527</xdr:colOff>
      <xdr:row>0</xdr:row>
      <xdr:rowOff>112939</xdr:rowOff>
    </xdr:from>
    <xdr:to>
      <xdr:col>1</xdr:col>
      <xdr:colOff>286189</xdr:colOff>
      <xdr:row>2</xdr:row>
      <xdr:rowOff>258535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94736E-7255-4388-9C5C-3F57D5DEE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5527" y="112939"/>
          <a:ext cx="119480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95871</xdr:colOff>
      <xdr:row>0</xdr:row>
      <xdr:rowOff>67015</xdr:rowOff>
    </xdr:from>
    <xdr:to>
      <xdr:col>10</xdr:col>
      <xdr:colOff>823095</xdr:colOff>
      <xdr:row>2</xdr:row>
      <xdr:rowOff>272142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4754D8-10A1-4E4C-AEAB-673D0B9AD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2192" y="67015"/>
          <a:ext cx="727224" cy="8310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97631</xdr:colOff>
      <xdr:row>2</xdr:row>
      <xdr:rowOff>228599</xdr:rowOff>
    </xdr:from>
    <xdr:to>
      <xdr:col>4</xdr:col>
      <xdr:colOff>89231</xdr:colOff>
      <xdr:row>19</xdr:row>
      <xdr:rowOff>30074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CA29243-3963-4E67-A195-BAE32648B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" y="761999"/>
          <a:ext cx="2430000" cy="3240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4</xdr:col>
      <xdr:colOff>292894</xdr:colOff>
      <xdr:row>2</xdr:row>
      <xdr:rowOff>228600</xdr:rowOff>
    </xdr:from>
    <xdr:to>
      <xdr:col>8</xdr:col>
      <xdr:colOff>284494</xdr:colOff>
      <xdr:row>19</xdr:row>
      <xdr:rowOff>30075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3AC0D353-84D2-4CB9-A775-6009BE9F6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1294" y="762000"/>
          <a:ext cx="2430000" cy="3240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64294</xdr:colOff>
      <xdr:row>25</xdr:row>
      <xdr:rowOff>0</xdr:rowOff>
    </xdr:from>
    <xdr:to>
      <xdr:col>4</xdr:col>
      <xdr:colOff>139213</xdr:colOff>
      <xdr:row>39</xdr:row>
      <xdr:rowOff>38100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FAC02BF0-5B53-40A3-A428-B3101B8813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60" b="14216"/>
        <a:stretch/>
      </xdr:blipFill>
      <xdr:spPr>
        <a:xfrm>
          <a:off x="64294" y="5705475"/>
          <a:ext cx="2513319" cy="27051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9</xdr:col>
      <xdr:colOff>123825</xdr:colOff>
      <xdr:row>26</xdr:row>
      <xdr:rowOff>142875</xdr:rowOff>
    </xdr:from>
    <xdr:to>
      <xdr:col>13</xdr:col>
      <xdr:colOff>593724</xdr:colOff>
      <xdr:row>38</xdr:row>
      <xdr:rowOff>38099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DE8B752-9BEC-405D-80AC-145A59B98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6038850"/>
          <a:ext cx="2908299" cy="218122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8</xdr:col>
      <xdr:colOff>514350</xdr:colOff>
      <xdr:row>5</xdr:row>
      <xdr:rowOff>136798</xdr:rowOff>
    </xdr:from>
    <xdr:to>
      <xdr:col>13</xdr:col>
      <xdr:colOff>657226</xdr:colOff>
      <xdr:row>17</xdr:row>
      <xdr:rowOff>180974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D371B03-E6F2-4C97-B8B4-D5C6BD6224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014" b="20528"/>
        <a:stretch/>
      </xdr:blipFill>
      <xdr:spPr>
        <a:xfrm>
          <a:off x="5391150" y="1394098"/>
          <a:ext cx="3190876" cy="237780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4</xdr:col>
      <xdr:colOff>378618</xdr:colOff>
      <xdr:row>24</xdr:row>
      <xdr:rowOff>161925</xdr:rowOff>
    </xdr:from>
    <xdr:to>
      <xdr:col>9</xdr:col>
      <xdr:colOff>2163</xdr:colOff>
      <xdr:row>39</xdr:row>
      <xdr:rowOff>38099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43547C-680A-4FBA-B5C7-814BC04DD8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255"/>
        <a:stretch/>
      </xdr:blipFill>
      <xdr:spPr>
        <a:xfrm>
          <a:off x="2817018" y="5676900"/>
          <a:ext cx="2671545" cy="273367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43681-3351-4959-ADE7-07A53BE1B985}">
  <sheetPr>
    <pageSetUpPr fitToPage="1"/>
  </sheetPr>
  <dimension ref="A1"/>
  <sheetViews>
    <sheetView view="pageBreakPreview" zoomScaleNormal="100" zoomScaleSheetLayoutView="100" zoomScalePageLayoutView="60" workbookViewId="0">
      <selection activeCell="M17" sqref="M17"/>
    </sheetView>
  </sheetViews>
  <sheetFormatPr defaultRowHeight="15" x14ac:dyDescent="0.25"/>
  <sheetData/>
  <printOptions horizontalCentered="1" vertic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9EE5-55BF-4AA0-84E4-D730E7A99914}">
  <dimension ref="A1:M36"/>
  <sheetViews>
    <sheetView tabSelected="1" zoomScaleNormal="100" zoomScaleSheetLayoutView="100" zoomScalePageLayoutView="80" workbookViewId="0">
      <selection sqref="A1:L1"/>
    </sheetView>
  </sheetViews>
  <sheetFormatPr defaultRowHeight="15" x14ac:dyDescent="0.25"/>
  <cols>
    <col min="1" max="1" width="7.5703125" style="1" customWidth="1"/>
    <col min="2" max="2" width="10.140625" style="1" customWidth="1"/>
    <col min="3" max="3" width="6.28515625" style="1" customWidth="1"/>
    <col min="4" max="4" width="4" style="1" customWidth="1"/>
    <col min="5" max="5" width="2.5703125" style="1" customWidth="1"/>
    <col min="6" max="6" width="8.7109375" style="1" customWidth="1"/>
    <col min="7" max="7" width="8.85546875" style="1" customWidth="1"/>
    <col min="8" max="8" width="11.7109375" style="1" customWidth="1"/>
    <col min="9" max="9" width="28.28515625" style="1" customWidth="1"/>
    <col min="10" max="10" width="14.7109375" style="1" customWidth="1"/>
    <col min="11" max="11" width="11.42578125" style="1" customWidth="1"/>
    <col min="12" max="12" width="4.5703125" style="1" customWidth="1"/>
    <col min="13" max="16384" width="9.140625" style="1"/>
  </cols>
  <sheetData>
    <row r="1" spans="1:12" ht="24" customHeight="1" x14ac:dyDescent="0.25">
      <c r="A1" s="472" t="s">
        <v>0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4"/>
    </row>
    <row r="2" spans="1:12" ht="24" customHeight="1" x14ac:dyDescent="0.25">
      <c r="A2" s="475" t="s">
        <v>26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7"/>
    </row>
    <row r="3" spans="1:12" ht="24" customHeight="1" x14ac:dyDescent="0.25">
      <c r="A3" s="478" t="s">
        <v>8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80"/>
    </row>
    <row r="4" spans="1:12" ht="22.5" customHeight="1" thickBot="1" x14ac:dyDescent="0.3">
      <c r="A4" s="481" t="s">
        <v>186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3"/>
    </row>
    <row r="5" spans="1:12" ht="22.5" customHeight="1" thickTop="1" thickBot="1" x14ac:dyDescent="0.3">
      <c r="A5" s="481" t="s">
        <v>630</v>
      </c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3"/>
    </row>
    <row r="6" spans="1:12" ht="20.100000000000001" customHeight="1" thickTop="1" thickBot="1" x14ac:dyDescent="0.3">
      <c r="A6" s="484" t="s">
        <v>29</v>
      </c>
      <c r="B6" s="485"/>
      <c r="C6" s="485"/>
      <c r="D6" s="485"/>
      <c r="E6" s="485"/>
      <c r="F6" s="485"/>
      <c r="G6" s="485"/>
      <c r="H6" s="485"/>
      <c r="I6" s="485"/>
      <c r="J6" s="485"/>
      <c r="K6" s="485"/>
      <c r="L6" s="486"/>
    </row>
    <row r="7" spans="1:12" ht="18" customHeight="1" thickTop="1" x14ac:dyDescent="0.25">
      <c r="A7" s="516" t="s">
        <v>17</v>
      </c>
      <c r="B7" s="505"/>
      <c r="C7" s="505"/>
      <c r="D7" s="505"/>
      <c r="E7" s="506"/>
      <c r="F7" s="504" t="s">
        <v>16</v>
      </c>
      <c r="G7" s="505"/>
      <c r="H7" s="505"/>
      <c r="I7" s="506"/>
      <c r="J7" s="496" t="s">
        <v>18</v>
      </c>
      <c r="K7" s="496"/>
      <c r="L7" s="497"/>
    </row>
    <row r="8" spans="1:12" ht="17.100000000000001" customHeight="1" x14ac:dyDescent="0.25">
      <c r="A8" s="517"/>
      <c r="B8" s="518"/>
      <c r="C8" s="518"/>
      <c r="D8" s="518"/>
      <c r="E8" s="519"/>
      <c r="F8" s="507"/>
      <c r="G8" s="508"/>
      <c r="H8" s="508"/>
      <c r="I8" s="509"/>
      <c r="J8" s="498" t="s">
        <v>435</v>
      </c>
      <c r="K8" s="499"/>
      <c r="L8" s="500"/>
    </row>
    <row r="9" spans="1:12" ht="24.95" customHeight="1" x14ac:dyDescent="0.25">
      <c r="A9" s="510" t="s">
        <v>8</v>
      </c>
      <c r="B9" s="511"/>
      <c r="C9" s="511"/>
      <c r="D9" s="511"/>
      <c r="E9" s="512"/>
      <c r="F9" s="468" t="s">
        <v>554</v>
      </c>
      <c r="G9" s="468"/>
      <c r="H9" s="468"/>
      <c r="I9" s="468"/>
      <c r="J9" s="501" t="s">
        <v>553</v>
      </c>
      <c r="K9" s="502"/>
      <c r="L9" s="503"/>
    </row>
    <row r="10" spans="1:12" ht="24.95" customHeight="1" x14ac:dyDescent="0.25">
      <c r="A10" s="513"/>
      <c r="B10" s="514"/>
      <c r="C10" s="514"/>
      <c r="D10" s="514"/>
      <c r="E10" s="515"/>
      <c r="F10" s="468" t="s">
        <v>555</v>
      </c>
      <c r="G10" s="468"/>
      <c r="H10" s="468"/>
      <c r="I10" s="468"/>
      <c r="J10" s="520" t="s">
        <v>553</v>
      </c>
      <c r="K10" s="521"/>
      <c r="L10" s="522"/>
    </row>
    <row r="11" spans="1:12" ht="24.95" customHeight="1" x14ac:dyDescent="0.25">
      <c r="A11" s="513"/>
      <c r="B11" s="514"/>
      <c r="C11" s="514"/>
      <c r="D11" s="514"/>
      <c r="E11" s="515"/>
      <c r="F11" s="468" t="s">
        <v>433</v>
      </c>
      <c r="G11" s="468"/>
      <c r="H11" s="468"/>
      <c r="I11" s="468"/>
      <c r="J11" s="501">
        <v>12</v>
      </c>
      <c r="K11" s="502"/>
      <c r="L11" s="503"/>
    </row>
    <row r="12" spans="1:12" ht="24.95" customHeight="1" x14ac:dyDescent="0.25">
      <c r="A12" s="513"/>
      <c r="B12" s="514"/>
      <c r="C12" s="514"/>
      <c r="D12" s="514"/>
      <c r="E12" s="515"/>
      <c r="F12" s="468" t="s">
        <v>434</v>
      </c>
      <c r="G12" s="468"/>
      <c r="H12" s="468"/>
      <c r="I12" s="468"/>
      <c r="J12" s="520">
        <v>40</v>
      </c>
      <c r="K12" s="521"/>
      <c r="L12" s="522"/>
    </row>
    <row r="13" spans="1:12" ht="24.95" customHeight="1" x14ac:dyDescent="0.25">
      <c r="A13" s="513"/>
      <c r="B13" s="514"/>
      <c r="C13" s="514"/>
      <c r="D13" s="514"/>
      <c r="E13" s="515"/>
      <c r="F13" s="468" t="s">
        <v>117</v>
      </c>
      <c r="G13" s="468"/>
      <c r="H13" s="468"/>
      <c r="I13" s="468"/>
      <c r="J13" s="501">
        <f>'Relatório Analítico '!H25</f>
        <v>127</v>
      </c>
      <c r="K13" s="502"/>
      <c r="L13" s="503"/>
    </row>
    <row r="14" spans="1:12" ht="24.95" customHeight="1" x14ac:dyDescent="0.25">
      <c r="A14" s="513"/>
      <c r="B14" s="514"/>
      <c r="C14" s="514"/>
      <c r="D14" s="514"/>
      <c r="E14" s="515"/>
      <c r="F14" s="468" t="s">
        <v>118</v>
      </c>
      <c r="G14" s="468"/>
      <c r="H14" s="468"/>
      <c r="I14" s="468"/>
      <c r="J14" s="501">
        <v>487</v>
      </c>
      <c r="K14" s="502"/>
      <c r="L14" s="503"/>
    </row>
    <row r="15" spans="1:12" ht="24.95" customHeight="1" x14ac:dyDescent="0.25">
      <c r="A15" s="513"/>
      <c r="B15" s="514"/>
      <c r="C15" s="514"/>
      <c r="D15" s="514"/>
      <c r="E15" s="515"/>
      <c r="F15" s="468" t="s">
        <v>187</v>
      </c>
      <c r="G15" s="468"/>
      <c r="H15" s="468"/>
      <c r="I15" s="468"/>
      <c r="J15" s="462">
        <f>'Relatório Analítico '!H30</f>
        <v>96439.09</v>
      </c>
      <c r="K15" s="463"/>
      <c r="L15" s="464"/>
    </row>
    <row r="16" spans="1:12" ht="24.95" customHeight="1" x14ac:dyDescent="0.25">
      <c r="A16" s="513"/>
      <c r="B16" s="514"/>
      <c r="C16" s="514"/>
      <c r="D16" s="514"/>
      <c r="E16" s="515"/>
      <c r="F16" s="524" t="s">
        <v>114</v>
      </c>
      <c r="G16" s="525"/>
      <c r="H16" s="525"/>
      <c r="I16" s="526"/>
      <c r="J16" s="465">
        <v>2</v>
      </c>
      <c r="K16" s="466"/>
      <c r="L16" s="467"/>
    </row>
    <row r="17" spans="1:13" ht="24.95" customHeight="1" x14ac:dyDescent="0.25">
      <c r="A17" s="513"/>
      <c r="B17" s="514"/>
      <c r="C17" s="514"/>
      <c r="D17" s="514"/>
      <c r="E17" s="515"/>
      <c r="F17" s="468" t="s">
        <v>188</v>
      </c>
      <c r="G17" s="468"/>
      <c r="H17" s="468"/>
      <c r="I17" s="468"/>
      <c r="J17" s="462">
        <f>'Relatório Analítico '!H29</f>
        <v>101428.04</v>
      </c>
      <c r="K17" s="463"/>
      <c r="L17" s="464"/>
    </row>
    <row r="18" spans="1:13" ht="24.95" customHeight="1" x14ac:dyDescent="0.25">
      <c r="A18" s="513"/>
      <c r="B18" s="514"/>
      <c r="C18" s="514"/>
      <c r="D18" s="514"/>
      <c r="E18" s="515"/>
      <c r="F18" s="523" t="s">
        <v>189</v>
      </c>
      <c r="G18" s="523"/>
      <c r="H18" s="523"/>
      <c r="I18" s="523"/>
      <c r="J18" s="465">
        <v>64</v>
      </c>
      <c r="K18" s="466"/>
      <c r="L18" s="467"/>
    </row>
    <row r="19" spans="1:13" ht="24.95" customHeight="1" x14ac:dyDescent="0.25">
      <c r="A19" s="513"/>
      <c r="B19" s="514"/>
      <c r="C19" s="514"/>
      <c r="D19" s="514"/>
      <c r="E19" s="515"/>
      <c r="F19" s="468" t="s">
        <v>190</v>
      </c>
      <c r="G19" s="468"/>
      <c r="H19" s="468"/>
      <c r="I19" s="468"/>
      <c r="J19" s="465">
        <v>12</v>
      </c>
      <c r="K19" s="466"/>
      <c r="L19" s="467"/>
    </row>
    <row r="20" spans="1:13" ht="31.5" customHeight="1" thickBot="1" x14ac:dyDescent="0.3">
      <c r="A20" s="513"/>
      <c r="B20" s="514"/>
      <c r="C20" s="514"/>
      <c r="D20" s="514"/>
      <c r="E20" s="515"/>
      <c r="F20" s="461" t="s">
        <v>115</v>
      </c>
      <c r="G20" s="461"/>
      <c r="H20" s="461"/>
      <c r="I20" s="461"/>
      <c r="J20" s="469" t="s">
        <v>191</v>
      </c>
      <c r="K20" s="470"/>
      <c r="L20" s="471"/>
    </row>
    <row r="21" spans="1:13" ht="18.75" customHeight="1" thickTop="1" thickBot="1" x14ac:dyDescent="0.3">
      <c r="A21" s="490" t="s">
        <v>550</v>
      </c>
      <c r="B21" s="491"/>
      <c r="C21" s="491"/>
      <c r="D21" s="491"/>
      <c r="E21" s="491"/>
      <c r="F21" s="491"/>
      <c r="G21" s="491"/>
      <c r="H21" s="491"/>
      <c r="I21" s="491"/>
      <c r="J21" s="491"/>
      <c r="K21" s="491"/>
      <c r="L21" s="492"/>
    </row>
    <row r="22" spans="1:13" ht="25.5" customHeight="1" thickTop="1" thickBot="1" x14ac:dyDescent="0.3">
      <c r="A22" s="493" t="s">
        <v>192</v>
      </c>
      <c r="B22" s="494"/>
      <c r="C22" s="494"/>
      <c r="D22" s="494"/>
      <c r="E22" s="494"/>
      <c r="F22" s="494"/>
      <c r="G22" s="494"/>
      <c r="H22" s="494"/>
      <c r="I22" s="494"/>
      <c r="J22" s="494"/>
      <c r="K22" s="494"/>
      <c r="L22" s="495"/>
    </row>
    <row r="23" spans="1:13" ht="84" customHeight="1" thickTop="1" x14ac:dyDescent="0.25">
      <c r="A23" s="430" t="s">
        <v>636</v>
      </c>
      <c r="B23" s="431"/>
      <c r="C23" s="431"/>
      <c r="D23" s="431"/>
      <c r="E23" s="431"/>
      <c r="F23" s="431"/>
      <c r="G23" s="431"/>
      <c r="H23" s="431"/>
      <c r="I23" s="431"/>
      <c r="J23" s="431"/>
      <c r="K23" s="431"/>
      <c r="L23" s="432"/>
    </row>
    <row r="24" spans="1:13" ht="62.25" customHeight="1" x14ac:dyDescent="0.25">
      <c r="A24" s="455" t="s">
        <v>634</v>
      </c>
      <c r="B24" s="456"/>
      <c r="C24" s="456"/>
      <c r="D24" s="456"/>
      <c r="E24" s="456"/>
      <c r="F24" s="456"/>
      <c r="G24" s="456"/>
      <c r="H24" s="456"/>
      <c r="I24" s="456"/>
      <c r="J24" s="456"/>
      <c r="K24" s="456"/>
      <c r="L24" s="457"/>
    </row>
    <row r="25" spans="1:13" ht="49.5" customHeight="1" thickBot="1" x14ac:dyDescent="0.3">
      <c r="A25" s="458" t="s">
        <v>635</v>
      </c>
      <c r="B25" s="459"/>
      <c r="C25" s="459"/>
      <c r="D25" s="459"/>
      <c r="E25" s="459"/>
      <c r="F25" s="459"/>
      <c r="G25" s="459"/>
      <c r="H25" s="459"/>
      <c r="I25" s="459"/>
      <c r="J25" s="459"/>
      <c r="K25" s="459"/>
      <c r="L25" s="460"/>
    </row>
    <row r="26" spans="1:13" ht="25.5" customHeight="1" thickTop="1" thickBot="1" x14ac:dyDescent="0.3">
      <c r="A26" s="487" t="s">
        <v>116</v>
      </c>
      <c r="B26" s="488"/>
      <c r="C26" s="488"/>
      <c r="D26" s="488"/>
      <c r="E26" s="488"/>
      <c r="F26" s="488"/>
      <c r="G26" s="488"/>
      <c r="H26" s="488"/>
      <c r="I26" s="488"/>
      <c r="J26" s="488"/>
      <c r="K26" s="488"/>
      <c r="L26" s="489"/>
    </row>
    <row r="27" spans="1:13" ht="127.5" customHeight="1" thickTop="1" thickBot="1" x14ac:dyDescent="0.3">
      <c r="A27" s="429" t="s">
        <v>654</v>
      </c>
      <c r="B27" s="427"/>
      <c r="C27" s="427"/>
      <c r="D27" s="427"/>
      <c r="E27" s="427"/>
      <c r="F27" s="427"/>
      <c r="G27" s="427"/>
      <c r="H27" s="427"/>
      <c r="I27" s="427"/>
      <c r="J27" s="427"/>
      <c r="K27" s="427"/>
      <c r="L27" s="428"/>
      <c r="M27" s="8"/>
    </row>
    <row r="28" spans="1:13" ht="150.75" customHeight="1" thickTop="1" thickBot="1" x14ac:dyDescent="0.3">
      <c r="A28" s="426" t="s">
        <v>637</v>
      </c>
      <c r="B28" s="427"/>
      <c r="C28" s="427"/>
      <c r="D28" s="427"/>
      <c r="E28" s="427"/>
      <c r="F28" s="427"/>
      <c r="G28" s="427"/>
      <c r="H28" s="427"/>
      <c r="I28" s="427"/>
      <c r="J28" s="427"/>
      <c r="K28" s="427"/>
      <c r="L28" s="428"/>
      <c r="M28" s="8"/>
    </row>
    <row r="29" spans="1:13" ht="14.25" customHeight="1" thickTop="1" thickBot="1" x14ac:dyDescent="0.3">
      <c r="A29" s="436"/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8"/>
    </row>
    <row r="30" spans="1:13" ht="19.5" customHeight="1" thickTop="1" thickBot="1" x14ac:dyDescent="0.3">
      <c r="A30" s="439" t="s">
        <v>631</v>
      </c>
      <c r="B30" s="440"/>
      <c r="C30" s="440"/>
      <c r="D30" s="440"/>
      <c r="E30" s="440"/>
      <c r="F30" s="440"/>
      <c r="G30" s="440"/>
      <c r="H30" s="440"/>
      <c r="I30" s="440"/>
      <c r="J30" s="440"/>
      <c r="K30" s="440"/>
      <c r="L30" s="441"/>
    </row>
    <row r="31" spans="1:13" customFormat="1" ht="56.25" customHeight="1" thickTop="1" x14ac:dyDescent="0.25">
      <c r="A31" s="442" t="s">
        <v>27</v>
      </c>
      <c r="B31" s="443"/>
      <c r="C31" s="443"/>
      <c r="D31" s="443"/>
      <c r="E31" s="443"/>
      <c r="F31" s="443"/>
      <c r="G31" s="443"/>
      <c r="H31" s="443" t="s">
        <v>19</v>
      </c>
      <c r="I31" s="443"/>
      <c r="J31" s="443"/>
      <c r="K31" s="443"/>
      <c r="L31" s="444"/>
    </row>
    <row r="32" spans="1:13" customFormat="1" ht="17.25" customHeight="1" x14ac:dyDescent="0.25">
      <c r="A32" s="445" t="s">
        <v>28</v>
      </c>
      <c r="B32" s="446"/>
      <c r="C32" s="446"/>
      <c r="D32" s="446"/>
      <c r="E32" s="446"/>
      <c r="F32" s="446"/>
      <c r="G32" s="446"/>
      <c r="H32" s="446" t="s">
        <v>20</v>
      </c>
      <c r="I32" s="446"/>
      <c r="J32" s="446"/>
      <c r="K32" s="446"/>
      <c r="L32" s="447"/>
    </row>
    <row r="33" spans="1:12" customFormat="1" ht="57" customHeight="1" x14ac:dyDescent="0.25">
      <c r="A33" s="448" t="s">
        <v>21</v>
      </c>
      <c r="B33" s="449"/>
      <c r="C33" s="449"/>
      <c r="D33" s="449"/>
      <c r="E33" s="449"/>
      <c r="F33" s="449"/>
      <c r="G33" s="449"/>
      <c r="H33" s="450" t="s">
        <v>22</v>
      </c>
      <c r="I33" s="450"/>
      <c r="J33" s="450"/>
      <c r="K33" s="450"/>
      <c r="L33" s="451"/>
    </row>
    <row r="34" spans="1:12" customFormat="1" ht="16.5" customHeight="1" x14ac:dyDescent="0.25">
      <c r="A34" s="452" t="s">
        <v>213</v>
      </c>
      <c r="B34" s="453"/>
      <c r="C34" s="453"/>
      <c r="D34" s="453"/>
      <c r="E34" s="453"/>
      <c r="F34" s="453"/>
      <c r="G34" s="453"/>
      <c r="H34" s="453" t="s">
        <v>23</v>
      </c>
      <c r="I34" s="453"/>
      <c r="J34" s="453"/>
      <c r="K34" s="453"/>
      <c r="L34" s="454"/>
    </row>
    <row r="35" spans="1:12" customFormat="1" ht="59.25" customHeight="1" x14ac:dyDescent="0.25">
      <c r="A35" s="442" t="s">
        <v>24</v>
      </c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4"/>
    </row>
    <row r="36" spans="1:12" customFormat="1" ht="16.5" customHeight="1" thickBot="1" x14ac:dyDescent="0.3">
      <c r="A36" s="433" t="s">
        <v>25</v>
      </c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35"/>
    </row>
  </sheetData>
  <mergeCells count="55">
    <mergeCell ref="F16:I16"/>
    <mergeCell ref="J15:L15"/>
    <mergeCell ref="F15:I15"/>
    <mergeCell ref="F10:I10"/>
    <mergeCell ref="F13:I13"/>
    <mergeCell ref="F14:I14"/>
    <mergeCell ref="J14:L14"/>
    <mergeCell ref="F11:I11"/>
    <mergeCell ref="F12:I12"/>
    <mergeCell ref="J11:L11"/>
    <mergeCell ref="J12:L12"/>
    <mergeCell ref="A26:L26"/>
    <mergeCell ref="A21:L21"/>
    <mergeCell ref="A22:L22"/>
    <mergeCell ref="F17:I17"/>
    <mergeCell ref="A5:L5"/>
    <mergeCell ref="F9:I9"/>
    <mergeCell ref="J7:L7"/>
    <mergeCell ref="J8:L8"/>
    <mergeCell ref="J9:L9"/>
    <mergeCell ref="F7:I8"/>
    <mergeCell ref="A9:E20"/>
    <mergeCell ref="A7:E8"/>
    <mergeCell ref="J10:L10"/>
    <mergeCell ref="J13:L13"/>
    <mergeCell ref="J16:L16"/>
    <mergeCell ref="F18:I18"/>
    <mergeCell ref="A1:L1"/>
    <mergeCell ref="A2:L2"/>
    <mergeCell ref="A3:L3"/>
    <mergeCell ref="A4:L4"/>
    <mergeCell ref="A6:L6"/>
    <mergeCell ref="A25:L25"/>
    <mergeCell ref="F20:I20"/>
    <mergeCell ref="J17:L17"/>
    <mergeCell ref="J19:L19"/>
    <mergeCell ref="F19:I19"/>
    <mergeCell ref="J18:L18"/>
    <mergeCell ref="J20:L20"/>
    <mergeCell ref="A28:L28"/>
    <mergeCell ref="A27:L27"/>
    <mergeCell ref="A23:L23"/>
    <mergeCell ref="A36:L36"/>
    <mergeCell ref="A29:L29"/>
    <mergeCell ref="A30:L30"/>
    <mergeCell ref="A31:G31"/>
    <mergeCell ref="H31:L31"/>
    <mergeCell ref="A32:G32"/>
    <mergeCell ref="H32:L32"/>
    <mergeCell ref="A33:G33"/>
    <mergeCell ref="H33:L33"/>
    <mergeCell ref="A34:G34"/>
    <mergeCell ref="H34:L34"/>
    <mergeCell ref="A35:L35"/>
    <mergeCell ref="A24:L24"/>
  </mergeCells>
  <printOptions horizontalCentered="1"/>
  <pageMargins left="0.27559055118110237" right="0.27559055118110237" top="0.35433070866141736" bottom="0.31496062992125984" header="0.23622047244094491" footer="0.19685039370078741"/>
  <pageSetup paperSize="9" scale="82" orientation="portrait" r:id="rId1"/>
  <rowBreaks count="1" manualBreakCount="1">
    <brk id="27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AF8A-D886-4BFA-89CA-12FE45DABB35}">
  <sheetPr>
    <tabColor theme="6" tint="-0.499984740745262"/>
  </sheetPr>
  <dimension ref="A1:S583"/>
  <sheetViews>
    <sheetView view="pageBreakPreview" zoomScaleNormal="70" zoomScaleSheetLayoutView="100" zoomScalePageLayoutView="60" workbookViewId="0">
      <selection sqref="A1:K1"/>
    </sheetView>
  </sheetViews>
  <sheetFormatPr defaultRowHeight="14.25" x14ac:dyDescent="0.2"/>
  <cols>
    <col min="1" max="1" width="15.42578125" style="7" customWidth="1"/>
    <col min="2" max="2" width="41.28515625" style="105" customWidth="1"/>
    <col min="3" max="3" width="5.5703125" style="7" customWidth="1"/>
    <col min="4" max="4" width="12.7109375" style="7" bestFit="1" customWidth="1"/>
    <col min="5" max="5" width="12.28515625" style="7" customWidth="1"/>
    <col min="6" max="6" width="12.7109375" style="7" bestFit="1" customWidth="1"/>
    <col min="7" max="7" width="14.140625" style="7" customWidth="1"/>
    <col min="8" max="8" width="12.7109375" style="7" bestFit="1" customWidth="1"/>
    <col min="9" max="10" width="11.7109375" style="7" customWidth="1"/>
    <col min="11" max="11" width="16.140625" style="7" customWidth="1"/>
    <col min="12" max="16384" width="9.140625" style="3"/>
  </cols>
  <sheetData>
    <row r="1" spans="1:11" s="2" customFormat="1" ht="24.75" customHeight="1" x14ac:dyDescent="0.25">
      <c r="A1" s="573" t="s">
        <v>0</v>
      </c>
      <c r="B1" s="574"/>
      <c r="C1" s="574"/>
      <c r="D1" s="574"/>
      <c r="E1" s="574"/>
      <c r="F1" s="574"/>
      <c r="G1" s="574"/>
      <c r="H1" s="574"/>
      <c r="I1" s="574"/>
      <c r="J1" s="574"/>
      <c r="K1" s="575"/>
    </row>
    <row r="2" spans="1:11" s="2" customFormat="1" ht="24.75" customHeight="1" x14ac:dyDescent="0.25">
      <c r="A2" s="576" t="s">
        <v>638</v>
      </c>
      <c r="B2" s="577"/>
      <c r="C2" s="577"/>
      <c r="D2" s="577"/>
      <c r="E2" s="577"/>
      <c r="F2" s="577"/>
      <c r="G2" s="577"/>
      <c r="H2" s="577"/>
      <c r="I2" s="577"/>
      <c r="J2" s="577"/>
      <c r="K2" s="578"/>
    </row>
    <row r="3" spans="1:11" s="2" customFormat="1" ht="24.75" customHeight="1" thickBot="1" x14ac:dyDescent="0.3">
      <c r="A3" s="579" t="s">
        <v>8</v>
      </c>
      <c r="B3" s="580"/>
      <c r="C3" s="580"/>
      <c r="D3" s="580"/>
      <c r="E3" s="580"/>
      <c r="F3" s="580"/>
      <c r="G3" s="580"/>
      <c r="H3" s="580"/>
      <c r="I3" s="580"/>
      <c r="J3" s="580"/>
      <c r="K3" s="581"/>
    </row>
    <row r="4" spans="1:11" s="2" customFormat="1" ht="24.95" customHeight="1" thickTop="1" x14ac:dyDescent="0.2">
      <c r="A4" s="588" t="s">
        <v>186</v>
      </c>
      <c r="B4" s="589"/>
      <c r="C4" s="589"/>
      <c r="D4" s="589"/>
      <c r="E4" s="589"/>
      <c r="F4" s="589"/>
      <c r="G4" s="589"/>
      <c r="H4" s="589"/>
      <c r="I4" s="589"/>
      <c r="J4" s="589"/>
      <c r="K4" s="590"/>
    </row>
    <row r="5" spans="1:11" s="2" customFormat="1" ht="24.95" customHeight="1" thickBot="1" x14ac:dyDescent="0.25">
      <c r="A5" s="591" t="s">
        <v>632</v>
      </c>
      <c r="B5" s="592"/>
      <c r="C5" s="592"/>
      <c r="D5" s="592"/>
      <c r="E5" s="592"/>
      <c r="F5" s="592"/>
      <c r="G5" s="592"/>
      <c r="H5" s="592"/>
      <c r="I5" s="592"/>
      <c r="J5" s="592"/>
      <c r="K5" s="593"/>
    </row>
    <row r="6" spans="1:11" s="2" customFormat="1" ht="24.75" customHeight="1" thickTop="1" thickBot="1" x14ac:dyDescent="0.25">
      <c r="A6" s="582" t="s">
        <v>1</v>
      </c>
      <c r="B6" s="583"/>
      <c r="C6" s="583"/>
      <c r="D6" s="583"/>
      <c r="E6" s="583"/>
      <c r="F6" s="583"/>
      <c r="G6" s="583"/>
      <c r="H6" s="583"/>
      <c r="I6" s="583"/>
      <c r="J6" s="583"/>
      <c r="K6" s="584"/>
    </row>
    <row r="7" spans="1:11" s="2" customFormat="1" ht="24.75" customHeight="1" thickTop="1" thickBot="1" x14ac:dyDescent="0.25">
      <c r="A7" s="585" t="s">
        <v>2</v>
      </c>
      <c r="B7" s="586"/>
      <c r="C7" s="586"/>
      <c r="D7" s="586"/>
      <c r="E7" s="586"/>
      <c r="F7" s="586"/>
      <c r="G7" s="586"/>
      <c r="H7" s="586"/>
      <c r="I7" s="586"/>
      <c r="J7" s="586"/>
      <c r="K7" s="587"/>
    </row>
    <row r="8" spans="1:11" s="2" customFormat="1" ht="39.75" customHeight="1" thickTop="1" thickBot="1" x14ac:dyDescent="0.25">
      <c r="A8" s="557" t="s">
        <v>3</v>
      </c>
      <c r="B8" s="558"/>
      <c r="C8" s="558"/>
      <c r="D8" s="558"/>
      <c r="E8" s="558"/>
      <c r="F8" s="558"/>
      <c r="G8" s="558"/>
      <c r="H8" s="558"/>
      <c r="I8" s="558"/>
      <c r="J8" s="558"/>
      <c r="K8" s="559"/>
    </row>
    <row r="9" spans="1:11" s="2" customFormat="1" ht="24.95" customHeight="1" thickTop="1" x14ac:dyDescent="0.2">
      <c r="A9" s="538" t="s">
        <v>275</v>
      </c>
      <c r="B9" s="539"/>
      <c r="C9" s="539"/>
      <c r="D9" s="539"/>
      <c r="E9" s="539"/>
      <c r="F9" s="539"/>
      <c r="G9" s="539"/>
      <c r="H9" s="539"/>
      <c r="I9" s="539"/>
      <c r="J9" s="539"/>
      <c r="K9" s="540"/>
    </row>
    <row r="10" spans="1:11" ht="30.95" customHeight="1" thickBot="1" x14ac:dyDescent="0.25">
      <c r="A10" s="527" t="s">
        <v>9</v>
      </c>
      <c r="B10" s="528"/>
      <c r="C10" s="529"/>
      <c r="D10" s="125">
        <v>2019</v>
      </c>
      <c r="E10" s="125" t="s">
        <v>501</v>
      </c>
      <c r="F10" s="125" t="s">
        <v>502</v>
      </c>
      <c r="G10" s="125" t="s">
        <v>503</v>
      </c>
      <c r="H10" s="125" t="s">
        <v>504</v>
      </c>
      <c r="I10" s="125" t="s">
        <v>505</v>
      </c>
      <c r="J10" s="190" t="s">
        <v>506</v>
      </c>
      <c r="K10" s="126" t="s">
        <v>4</v>
      </c>
    </row>
    <row r="11" spans="1:11" ht="24.95" customHeight="1" thickTop="1" x14ac:dyDescent="0.2">
      <c r="A11" s="547" t="s">
        <v>548</v>
      </c>
      <c r="B11" s="560"/>
      <c r="C11" s="23" t="s">
        <v>5</v>
      </c>
      <c r="D11" s="41">
        <v>86</v>
      </c>
      <c r="E11" s="42" t="s">
        <v>547</v>
      </c>
      <c r="F11" s="42" t="s">
        <v>547</v>
      </c>
      <c r="G11" s="42" t="s">
        <v>547</v>
      </c>
      <c r="H11" s="42" t="s">
        <v>547</v>
      </c>
      <c r="I11" s="42"/>
      <c r="J11" s="235"/>
      <c r="K11" s="233">
        <v>86</v>
      </c>
    </row>
    <row r="12" spans="1:11" ht="24.95" customHeight="1" x14ac:dyDescent="0.2">
      <c r="A12" s="561"/>
      <c r="B12" s="562"/>
      <c r="C12" s="24" t="s">
        <v>6</v>
      </c>
      <c r="D12" s="44">
        <v>77</v>
      </c>
      <c r="E12" s="45" t="s">
        <v>547</v>
      </c>
      <c r="F12" s="45" t="s">
        <v>547</v>
      </c>
      <c r="G12" s="45" t="s">
        <v>547</v>
      </c>
      <c r="H12" s="45" t="s">
        <v>547</v>
      </c>
      <c r="I12" s="45"/>
      <c r="J12" s="236"/>
      <c r="K12" s="234">
        <v>77</v>
      </c>
    </row>
    <row r="13" spans="1:11" ht="24.95" customHeight="1" thickBot="1" x14ac:dyDescent="0.25">
      <c r="A13" s="563"/>
      <c r="B13" s="564"/>
      <c r="C13" s="25" t="s">
        <v>7</v>
      </c>
      <c r="D13" s="47">
        <v>0.9</v>
      </c>
      <c r="E13" s="48" t="s">
        <v>547</v>
      </c>
      <c r="F13" s="48" t="s">
        <v>547</v>
      </c>
      <c r="G13" s="48" t="s">
        <v>547</v>
      </c>
      <c r="H13" s="48" t="s">
        <v>547</v>
      </c>
      <c r="I13" s="48"/>
      <c r="J13" s="237"/>
      <c r="K13" s="263">
        <v>0.9</v>
      </c>
    </row>
    <row r="14" spans="1:11" ht="24.95" customHeight="1" thickTop="1" x14ac:dyDescent="0.2">
      <c r="A14" s="565" t="s">
        <v>549</v>
      </c>
      <c r="B14" s="566"/>
      <c r="C14" s="23" t="s">
        <v>5</v>
      </c>
      <c r="D14" s="49">
        <v>100</v>
      </c>
      <c r="E14" s="42" t="s">
        <v>547</v>
      </c>
      <c r="F14" s="42" t="s">
        <v>547</v>
      </c>
      <c r="G14" s="42" t="s">
        <v>547</v>
      </c>
      <c r="H14" s="42" t="s">
        <v>547</v>
      </c>
      <c r="I14" s="42"/>
      <c r="J14" s="235"/>
      <c r="K14" s="43">
        <f>SUM(D14:I14)</f>
        <v>100</v>
      </c>
    </row>
    <row r="15" spans="1:11" ht="24.95" customHeight="1" x14ac:dyDescent="0.2">
      <c r="A15" s="567"/>
      <c r="B15" s="568"/>
      <c r="C15" s="24" t="s">
        <v>6</v>
      </c>
      <c r="D15" s="44">
        <v>102</v>
      </c>
      <c r="E15" s="45" t="s">
        <v>547</v>
      </c>
      <c r="F15" s="45" t="s">
        <v>547</v>
      </c>
      <c r="G15" s="45" t="s">
        <v>547</v>
      </c>
      <c r="H15" s="45" t="s">
        <v>547</v>
      </c>
      <c r="I15" s="45"/>
      <c r="J15" s="236"/>
      <c r="K15" s="46">
        <f t="shared" ref="K15" si="0">SUM(D15:I15)</f>
        <v>102</v>
      </c>
    </row>
    <row r="16" spans="1:11" ht="24.95" customHeight="1" thickBot="1" x14ac:dyDescent="0.25">
      <c r="A16" s="569"/>
      <c r="B16" s="570"/>
      <c r="C16" s="25" t="s">
        <v>7</v>
      </c>
      <c r="D16" s="47">
        <v>1.02</v>
      </c>
      <c r="E16" s="48" t="s">
        <v>547</v>
      </c>
      <c r="F16" s="48" t="s">
        <v>547</v>
      </c>
      <c r="G16" s="48" t="s">
        <v>547</v>
      </c>
      <c r="H16" s="48" t="s">
        <v>547</v>
      </c>
      <c r="I16" s="48"/>
      <c r="J16" s="237"/>
      <c r="K16" s="238">
        <v>1.02</v>
      </c>
    </row>
    <row r="17" spans="1:19" ht="24.95" customHeight="1" thickTop="1" thickBot="1" x14ac:dyDescent="0.25">
      <c r="A17" s="571" t="s">
        <v>212</v>
      </c>
      <c r="B17" s="572"/>
      <c r="C17" s="4" t="s">
        <v>6</v>
      </c>
      <c r="D17" s="53">
        <v>7</v>
      </c>
      <c r="E17" s="54" t="s">
        <v>547</v>
      </c>
      <c r="F17" s="54" t="s">
        <v>547</v>
      </c>
      <c r="G17" s="54" t="s">
        <v>547</v>
      </c>
      <c r="H17" s="54" t="s">
        <v>547</v>
      </c>
      <c r="I17" s="55"/>
      <c r="J17" s="55"/>
      <c r="K17" s="56">
        <f>SUM(D17:I17)</f>
        <v>7</v>
      </c>
    </row>
    <row r="18" spans="1:19" ht="33" customHeight="1" thickTop="1" thickBot="1" x14ac:dyDescent="0.25">
      <c r="A18" s="527" t="s">
        <v>340</v>
      </c>
      <c r="B18" s="528"/>
      <c r="C18" s="529"/>
      <c r="D18" s="125">
        <v>2019</v>
      </c>
      <c r="E18" s="125" t="s">
        <v>501</v>
      </c>
      <c r="F18" s="125" t="s">
        <v>502</v>
      </c>
      <c r="G18" s="125" t="s">
        <v>503</v>
      </c>
      <c r="H18" s="125" t="s">
        <v>504</v>
      </c>
      <c r="I18" s="125" t="s">
        <v>505</v>
      </c>
      <c r="J18" s="190" t="s">
        <v>506</v>
      </c>
      <c r="K18" s="126" t="s">
        <v>4</v>
      </c>
    </row>
    <row r="19" spans="1:19" ht="42" customHeight="1" thickTop="1" thickBot="1" x14ac:dyDescent="0.25">
      <c r="A19" s="532" t="s">
        <v>579</v>
      </c>
      <c r="B19" s="533"/>
      <c r="C19" s="4" t="s">
        <v>6</v>
      </c>
      <c r="D19" s="50">
        <v>5</v>
      </c>
      <c r="E19" s="51">
        <v>0</v>
      </c>
      <c r="F19" s="51">
        <v>7</v>
      </c>
      <c r="G19" s="51">
        <v>0</v>
      </c>
      <c r="H19" s="51">
        <v>10</v>
      </c>
      <c r="I19" s="51"/>
      <c r="J19" s="192"/>
      <c r="K19" s="52">
        <f>SUM(D19:J19)</f>
        <v>22</v>
      </c>
    </row>
    <row r="20" spans="1:19" ht="42" customHeight="1" thickTop="1" thickBot="1" x14ac:dyDescent="0.25">
      <c r="A20" s="532" t="s">
        <v>578</v>
      </c>
      <c r="B20" s="533"/>
      <c r="C20" s="4" t="s">
        <v>6</v>
      </c>
      <c r="D20" s="50">
        <v>86</v>
      </c>
      <c r="E20" s="51">
        <v>16</v>
      </c>
      <c r="F20" s="51">
        <v>15</v>
      </c>
      <c r="G20" s="369">
        <v>17</v>
      </c>
      <c r="H20" s="369">
        <v>12</v>
      </c>
      <c r="I20" s="167"/>
      <c r="J20" s="191"/>
      <c r="K20" s="56">
        <f>SUM(D20:J20)</f>
        <v>146</v>
      </c>
    </row>
    <row r="21" spans="1:19" ht="42" customHeight="1" thickTop="1" thickBot="1" x14ac:dyDescent="0.25">
      <c r="A21" s="532" t="s">
        <v>341</v>
      </c>
      <c r="B21" s="533"/>
      <c r="C21" s="4" t="s">
        <v>6</v>
      </c>
      <c r="D21" s="53">
        <v>32</v>
      </c>
      <c r="E21" s="54">
        <v>3</v>
      </c>
      <c r="F21" s="54">
        <v>9</v>
      </c>
      <c r="G21" s="54">
        <v>7</v>
      </c>
      <c r="H21" s="54">
        <v>40</v>
      </c>
      <c r="I21" s="54"/>
      <c r="J21" s="191"/>
      <c r="K21" s="56">
        <f>SUM(D21:J21)</f>
        <v>91</v>
      </c>
    </row>
    <row r="22" spans="1:19" ht="133.5" customHeight="1" thickTop="1" thickBot="1" x14ac:dyDescent="0.25">
      <c r="A22" s="541" t="s">
        <v>610</v>
      </c>
      <c r="B22" s="542"/>
      <c r="C22" s="542"/>
      <c r="D22" s="542"/>
      <c r="E22" s="542"/>
      <c r="F22" s="542"/>
      <c r="G22" s="542"/>
      <c r="H22" s="542"/>
      <c r="I22" s="542"/>
      <c r="J22" s="542"/>
      <c r="K22" s="543"/>
    </row>
    <row r="23" spans="1:19" ht="24.95" customHeight="1" thickTop="1" x14ac:dyDescent="0.2">
      <c r="A23" s="538" t="s">
        <v>276</v>
      </c>
      <c r="B23" s="539"/>
      <c r="C23" s="539"/>
      <c r="D23" s="539"/>
      <c r="E23" s="539"/>
      <c r="F23" s="539"/>
      <c r="G23" s="539"/>
      <c r="H23" s="539"/>
      <c r="I23" s="539"/>
      <c r="J23" s="539"/>
      <c r="K23" s="540"/>
    </row>
    <row r="24" spans="1:19" ht="33" customHeight="1" thickBot="1" x14ac:dyDescent="0.25">
      <c r="A24" s="527" t="s">
        <v>342</v>
      </c>
      <c r="B24" s="528"/>
      <c r="C24" s="529"/>
      <c r="D24" s="125">
        <v>2019</v>
      </c>
      <c r="E24" s="125" t="s">
        <v>501</v>
      </c>
      <c r="F24" s="125" t="s">
        <v>502</v>
      </c>
      <c r="G24" s="125" t="s">
        <v>503</v>
      </c>
      <c r="H24" s="125" t="s">
        <v>504</v>
      </c>
      <c r="I24" s="125" t="s">
        <v>505</v>
      </c>
      <c r="J24" s="190" t="s">
        <v>506</v>
      </c>
      <c r="K24" s="269" t="s">
        <v>556</v>
      </c>
    </row>
    <row r="25" spans="1:19" ht="42" customHeight="1" thickTop="1" x14ac:dyDescent="0.2">
      <c r="A25" s="594" t="s">
        <v>117</v>
      </c>
      <c r="B25" s="595"/>
      <c r="C25" s="168" t="s">
        <v>6</v>
      </c>
      <c r="D25" s="122">
        <v>122</v>
      </c>
      <c r="E25" s="169">
        <f>SUM(E357,E303,E224,E212,E194,E123,E90)</f>
        <v>129</v>
      </c>
      <c r="F25" s="169">
        <f>SUM(F357,F303,F224,F212,F194,F123,F90)</f>
        <v>129</v>
      </c>
      <c r="G25" s="169">
        <f>SUM(G357,G303,G224,G212,G194,G123,G90)</f>
        <v>140</v>
      </c>
      <c r="H25" s="169">
        <f>SUM(H357,H303,H224,H212,H194,H123,H90)</f>
        <v>127</v>
      </c>
      <c r="I25" s="169"/>
      <c r="J25" s="193"/>
      <c r="K25" s="170">
        <v>205</v>
      </c>
      <c r="S25" s="425"/>
    </row>
    <row r="26" spans="1:19" ht="42" customHeight="1" thickBot="1" x14ac:dyDescent="0.25">
      <c r="A26" s="596" t="s">
        <v>118</v>
      </c>
      <c r="B26" s="597"/>
      <c r="C26" s="9" t="s">
        <v>6</v>
      </c>
      <c r="D26" s="57">
        <v>131</v>
      </c>
      <c r="E26" s="230">
        <f>E361</f>
        <v>86</v>
      </c>
      <c r="F26" s="230">
        <f>F361</f>
        <v>101</v>
      </c>
      <c r="G26" s="230">
        <f>G361</f>
        <v>104</v>
      </c>
      <c r="H26" s="169">
        <f>H361</f>
        <v>487</v>
      </c>
      <c r="I26" s="58"/>
      <c r="J26" s="194"/>
      <c r="K26" s="170">
        <f>190+376</f>
        <v>566</v>
      </c>
      <c r="S26" s="425"/>
    </row>
    <row r="27" spans="1:19" ht="24.95" customHeight="1" thickTop="1" x14ac:dyDescent="0.2">
      <c r="A27" s="538" t="s">
        <v>277</v>
      </c>
      <c r="B27" s="539"/>
      <c r="C27" s="539"/>
      <c r="D27" s="539"/>
      <c r="E27" s="539"/>
      <c r="F27" s="539"/>
      <c r="G27" s="539"/>
      <c r="H27" s="539"/>
      <c r="I27" s="539"/>
      <c r="J27" s="539"/>
      <c r="K27" s="540"/>
    </row>
    <row r="28" spans="1:19" ht="30.95" customHeight="1" thickBot="1" x14ac:dyDescent="0.25">
      <c r="A28" s="527" t="s">
        <v>343</v>
      </c>
      <c r="B28" s="528"/>
      <c r="C28" s="529"/>
      <c r="D28" s="125">
        <v>2019</v>
      </c>
      <c r="E28" s="125" t="s">
        <v>501</v>
      </c>
      <c r="F28" s="125" t="s">
        <v>502</v>
      </c>
      <c r="G28" s="125" t="s">
        <v>503</v>
      </c>
      <c r="H28" s="125" t="s">
        <v>504</v>
      </c>
      <c r="I28" s="125" t="s">
        <v>505</v>
      </c>
      <c r="J28" s="190" t="s">
        <v>506</v>
      </c>
      <c r="K28" s="126" t="s">
        <v>4</v>
      </c>
    </row>
    <row r="29" spans="1:19" ht="42" customHeight="1" thickTop="1" x14ac:dyDescent="0.2">
      <c r="A29" s="665" t="s">
        <v>41</v>
      </c>
      <c r="B29" s="666"/>
      <c r="C29" s="121" t="s">
        <v>6</v>
      </c>
      <c r="D29" s="265">
        <f>D568</f>
        <v>516158.92000000004</v>
      </c>
      <c r="E29" s="123">
        <f>E568</f>
        <v>122401.72000000003</v>
      </c>
      <c r="F29" s="123">
        <f>F568</f>
        <v>103076.03000000001</v>
      </c>
      <c r="G29" s="123">
        <f>G568</f>
        <v>104803.43000000002</v>
      </c>
      <c r="H29" s="123">
        <f>H568</f>
        <v>101428.04</v>
      </c>
      <c r="I29" s="123"/>
      <c r="J29" s="123"/>
      <c r="K29" s="124">
        <f>SUM(D29:J29)</f>
        <v>947868.14000000025</v>
      </c>
    </row>
    <row r="30" spans="1:19" ht="42" customHeight="1" x14ac:dyDescent="0.2">
      <c r="A30" s="667" t="s">
        <v>119</v>
      </c>
      <c r="B30" s="668"/>
      <c r="C30" s="10" t="s">
        <v>6</v>
      </c>
      <c r="D30" s="266">
        <v>501580.74999999988</v>
      </c>
      <c r="E30" s="59">
        <f>E362</f>
        <v>119055.72000000002</v>
      </c>
      <c r="F30" s="59">
        <f>F362</f>
        <v>98939.900000000009</v>
      </c>
      <c r="G30" s="59">
        <f>G362</f>
        <v>102166.98000000001</v>
      </c>
      <c r="H30" s="59">
        <f>H362</f>
        <v>96439.09</v>
      </c>
      <c r="I30" s="59"/>
      <c r="J30" s="59"/>
      <c r="K30" s="60">
        <f>SUM(D30:J30)</f>
        <v>918182.43999999983</v>
      </c>
    </row>
    <row r="31" spans="1:19" ht="55.5" customHeight="1" thickBot="1" x14ac:dyDescent="0.25">
      <c r="A31" s="567" t="s">
        <v>211</v>
      </c>
      <c r="B31" s="568"/>
      <c r="C31" s="116" t="s">
        <v>6</v>
      </c>
      <c r="D31" s="267">
        <f>D29-D30</f>
        <v>14578.170000000158</v>
      </c>
      <c r="E31" s="59">
        <f>E29-E30</f>
        <v>3346.0000000000146</v>
      </c>
      <c r="F31" s="59">
        <f>F29-F30</f>
        <v>4136.1300000000047</v>
      </c>
      <c r="G31" s="59">
        <f>G29-G30</f>
        <v>2636.4500000000116</v>
      </c>
      <c r="H31" s="59">
        <f>H29-H30</f>
        <v>4988.9499999999971</v>
      </c>
      <c r="I31" s="117"/>
      <c r="J31" s="117"/>
      <c r="K31" s="118">
        <f>SUM(D31:J31)</f>
        <v>29685.700000000186</v>
      </c>
    </row>
    <row r="32" spans="1:19" ht="24.95" customHeight="1" thickTop="1" thickBot="1" x14ac:dyDescent="0.25">
      <c r="A32" s="622" t="s">
        <v>278</v>
      </c>
      <c r="B32" s="623"/>
      <c r="C32" s="623"/>
      <c r="D32" s="623"/>
      <c r="E32" s="623"/>
      <c r="F32" s="623"/>
      <c r="G32" s="623"/>
      <c r="H32" s="623"/>
      <c r="I32" s="623"/>
      <c r="J32" s="623"/>
      <c r="K32" s="624"/>
    </row>
    <row r="33" spans="1:11" ht="30.95" customHeight="1" thickTop="1" thickBot="1" x14ac:dyDescent="0.25">
      <c r="A33" s="534" t="s">
        <v>344</v>
      </c>
      <c r="B33" s="535"/>
      <c r="C33" s="536"/>
      <c r="D33" s="125">
        <v>2019</v>
      </c>
      <c r="E33" s="125" t="s">
        <v>501</v>
      </c>
      <c r="F33" s="125" t="s">
        <v>502</v>
      </c>
      <c r="G33" s="125" t="s">
        <v>503</v>
      </c>
      <c r="H33" s="125" t="s">
        <v>504</v>
      </c>
      <c r="I33" s="125" t="s">
        <v>505</v>
      </c>
      <c r="J33" s="190" t="s">
        <v>506</v>
      </c>
      <c r="K33" s="26" t="s">
        <v>4</v>
      </c>
    </row>
    <row r="34" spans="1:11" ht="42" customHeight="1" thickTop="1" thickBot="1" x14ac:dyDescent="0.25">
      <c r="A34" s="547" t="s">
        <v>10</v>
      </c>
      <c r="B34" s="548"/>
      <c r="C34" s="258" t="s">
        <v>6</v>
      </c>
      <c r="D34" s="259">
        <v>69</v>
      </c>
      <c r="E34" s="366">
        <v>0</v>
      </c>
      <c r="F34" s="366">
        <v>27</v>
      </c>
      <c r="G34" s="366">
        <v>0</v>
      </c>
      <c r="H34" s="366">
        <v>0</v>
      </c>
      <c r="I34" s="366"/>
      <c r="J34" s="367"/>
      <c r="K34" s="368">
        <f>SUM(D34:J34)</f>
        <v>96</v>
      </c>
    </row>
    <row r="35" spans="1:11" ht="42" customHeight="1" thickTop="1" thickBot="1" x14ac:dyDescent="0.25">
      <c r="A35" s="549" t="s">
        <v>11</v>
      </c>
      <c r="B35" s="550"/>
      <c r="C35" s="260" t="s">
        <v>6</v>
      </c>
      <c r="D35" s="261">
        <v>0</v>
      </c>
      <c r="E35" s="369">
        <v>0</v>
      </c>
      <c r="F35" s="369">
        <v>44</v>
      </c>
      <c r="G35" s="369">
        <v>60</v>
      </c>
      <c r="H35" s="369">
        <v>0</v>
      </c>
      <c r="I35" s="369"/>
      <c r="J35" s="370"/>
      <c r="K35" s="371">
        <f>SUM(D35:J35)</f>
        <v>104</v>
      </c>
    </row>
    <row r="36" spans="1:11" s="5" customFormat="1" ht="30.95" customHeight="1" thickTop="1" thickBot="1" x14ac:dyDescent="0.3">
      <c r="A36" s="534" t="s">
        <v>345</v>
      </c>
      <c r="B36" s="535"/>
      <c r="C36" s="535"/>
      <c r="D36" s="535"/>
      <c r="E36" s="535"/>
      <c r="F36" s="535"/>
      <c r="G36" s="535"/>
      <c r="H36" s="535"/>
      <c r="I36" s="535"/>
      <c r="J36" s="535"/>
      <c r="K36" s="537"/>
    </row>
    <row r="37" spans="1:11" s="6" customFormat="1" ht="24.95" customHeight="1" thickTop="1" x14ac:dyDescent="0.25">
      <c r="A37" s="615" t="s">
        <v>277</v>
      </c>
      <c r="B37" s="616"/>
      <c r="C37" s="616"/>
      <c r="D37" s="616"/>
      <c r="E37" s="616"/>
      <c r="F37" s="616"/>
      <c r="G37" s="616"/>
      <c r="H37" s="616"/>
      <c r="I37" s="616"/>
      <c r="J37" s="616"/>
      <c r="K37" s="618"/>
    </row>
    <row r="38" spans="1:11" s="6" customFormat="1" ht="41.25" customHeight="1" thickBot="1" x14ac:dyDescent="0.3">
      <c r="A38" s="39" t="s">
        <v>100</v>
      </c>
      <c r="B38" s="555" t="s">
        <v>69</v>
      </c>
      <c r="C38" s="556"/>
      <c r="D38" s="119">
        <v>2019</v>
      </c>
      <c r="E38" s="14" t="s">
        <v>501</v>
      </c>
      <c r="F38" s="14" t="s">
        <v>502</v>
      </c>
      <c r="G38" s="14" t="s">
        <v>503</v>
      </c>
      <c r="H38" s="14" t="s">
        <v>504</v>
      </c>
      <c r="I38" s="113" t="s">
        <v>505</v>
      </c>
      <c r="J38" s="246" t="s">
        <v>506</v>
      </c>
      <c r="K38" s="15" t="s">
        <v>4</v>
      </c>
    </row>
    <row r="39" spans="1:11" s="5" customFormat="1" ht="36.75" customHeight="1" thickTop="1" x14ac:dyDescent="0.25">
      <c r="A39" s="27" t="s">
        <v>262</v>
      </c>
      <c r="B39" s="188" t="s">
        <v>349</v>
      </c>
      <c r="C39" s="270" t="s">
        <v>6</v>
      </c>
      <c r="D39" s="209">
        <v>2547.8999999999996</v>
      </c>
      <c r="E39" s="64">
        <v>593.9</v>
      </c>
      <c r="F39" s="61">
        <v>394.9</v>
      </c>
      <c r="G39" s="61">
        <v>1168.5999999999999</v>
      </c>
      <c r="H39" s="361">
        <v>716.3</v>
      </c>
      <c r="I39" s="61"/>
      <c r="J39" s="249"/>
      <c r="K39" s="63">
        <f>SUM(D39:J39)</f>
        <v>5421.5999999999995</v>
      </c>
    </row>
    <row r="40" spans="1:11" s="5" customFormat="1" ht="36.75" customHeight="1" x14ac:dyDescent="0.25">
      <c r="A40" s="360" t="s">
        <v>222</v>
      </c>
      <c r="B40" s="29" t="s">
        <v>194</v>
      </c>
      <c r="C40" s="271" t="s">
        <v>6</v>
      </c>
      <c r="D40" s="210">
        <v>4361.9400000000005</v>
      </c>
      <c r="E40" s="361">
        <v>1312.1</v>
      </c>
      <c r="F40" s="361">
        <v>1175</v>
      </c>
      <c r="G40" s="361">
        <v>327.60000000000002</v>
      </c>
      <c r="H40" s="361">
        <v>1320.1999999999998</v>
      </c>
      <c r="I40" s="361"/>
      <c r="J40" s="341"/>
      <c r="K40" s="331">
        <f>SUM(D40:J40)</f>
        <v>8496.84</v>
      </c>
    </row>
    <row r="41" spans="1:11" s="5" customFormat="1" ht="36.75" customHeight="1" x14ac:dyDescent="0.25">
      <c r="A41" s="28" t="s">
        <v>237</v>
      </c>
      <c r="B41" s="182" t="s">
        <v>195</v>
      </c>
      <c r="C41" s="271" t="s">
        <v>6</v>
      </c>
      <c r="D41" s="210">
        <v>4915.58</v>
      </c>
      <c r="E41" s="64">
        <v>1414.5</v>
      </c>
      <c r="F41" s="64">
        <v>885.1</v>
      </c>
      <c r="G41" s="64">
        <v>811</v>
      </c>
      <c r="H41" s="361">
        <v>840.6</v>
      </c>
      <c r="I41" s="64"/>
      <c r="J41" s="195"/>
      <c r="K41" s="66">
        <f t="shared" ref="K41:K65" si="1">SUM(D41:J41)</f>
        <v>8866.7800000000007</v>
      </c>
    </row>
    <row r="42" spans="1:11" s="5" customFormat="1" ht="36.75" customHeight="1" x14ac:dyDescent="0.25">
      <c r="A42" s="28" t="s">
        <v>271</v>
      </c>
      <c r="B42" s="182" t="s">
        <v>354</v>
      </c>
      <c r="C42" s="271" t="s">
        <v>6</v>
      </c>
      <c r="D42" s="210">
        <v>2361.7000000000003</v>
      </c>
      <c r="E42" s="64">
        <v>949.1</v>
      </c>
      <c r="F42" s="64">
        <v>981.58999999999992</v>
      </c>
      <c r="G42" s="64">
        <v>977.2</v>
      </c>
      <c r="H42" s="361">
        <v>0</v>
      </c>
      <c r="I42" s="64"/>
      <c r="J42" s="195"/>
      <c r="K42" s="66">
        <f t="shared" si="1"/>
        <v>5269.59</v>
      </c>
    </row>
    <row r="43" spans="1:11" s="5" customFormat="1" ht="45" x14ac:dyDescent="0.25">
      <c r="A43" s="28" t="s">
        <v>261</v>
      </c>
      <c r="B43" s="182" t="s">
        <v>57</v>
      </c>
      <c r="C43" s="271" t="s">
        <v>6</v>
      </c>
      <c r="D43" s="210">
        <v>5047.51</v>
      </c>
      <c r="E43" s="64">
        <v>1497.8</v>
      </c>
      <c r="F43" s="64">
        <v>1036.3</v>
      </c>
      <c r="G43" s="64">
        <v>1042.0999999999999</v>
      </c>
      <c r="H43" s="361">
        <v>977.19999999999993</v>
      </c>
      <c r="I43" s="64"/>
      <c r="J43" s="195"/>
      <c r="K43" s="66">
        <f t="shared" si="1"/>
        <v>9600.9100000000017</v>
      </c>
    </row>
    <row r="44" spans="1:11" s="5" customFormat="1" ht="36.75" customHeight="1" x14ac:dyDescent="0.25">
      <c r="A44" s="28" t="s">
        <v>224</v>
      </c>
      <c r="B44" s="29" t="s">
        <v>39</v>
      </c>
      <c r="C44" s="271" t="s">
        <v>6</v>
      </c>
      <c r="D44" s="210">
        <v>4942.9399999999996</v>
      </c>
      <c r="E44" s="64">
        <v>1822.3000000000002</v>
      </c>
      <c r="F44" s="64">
        <v>1079.2</v>
      </c>
      <c r="G44" s="64">
        <v>1850.3000000000002</v>
      </c>
      <c r="H44" s="361">
        <v>1196.4000000000001</v>
      </c>
      <c r="I44" s="64"/>
      <c r="J44" s="195"/>
      <c r="K44" s="66">
        <f t="shared" si="1"/>
        <v>10891.14</v>
      </c>
    </row>
    <row r="45" spans="1:11" s="5" customFormat="1" ht="36.75" customHeight="1" x14ac:dyDescent="0.25">
      <c r="A45" s="28" t="s">
        <v>244</v>
      </c>
      <c r="B45" s="182" t="s">
        <v>245</v>
      </c>
      <c r="C45" s="271" t="s">
        <v>6</v>
      </c>
      <c r="D45" s="210">
        <v>4609.66</v>
      </c>
      <c r="E45" s="64">
        <v>1630.4</v>
      </c>
      <c r="F45" s="64">
        <v>1145.9000000000001</v>
      </c>
      <c r="G45" s="64">
        <v>890.31000000000006</v>
      </c>
      <c r="H45" s="361">
        <v>1136.1999999999998</v>
      </c>
      <c r="I45" s="64"/>
      <c r="J45" s="195"/>
      <c r="K45" s="66">
        <f t="shared" si="1"/>
        <v>9412.4699999999975</v>
      </c>
    </row>
    <row r="46" spans="1:11" s="5" customFormat="1" ht="36.75" customHeight="1" x14ac:dyDescent="0.25">
      <c r="A46" s="28" t="s">
        <v>233</v>
      </c>
      <c r="B46" s="182" t="s">
        <v>234</v>
      </c>
      <c r="C46" s="271" t="s">
        <v>6</v>
      </c>
      <c r="D46" s="210">
        <v>3550.9</v>
      </c>
      <c r="E46" s="64">
        <v>935.3</v>
      </c>
      <c r="F46" s="64">
        <v>902.7</v>
      </c>
      <c r="G46" s="64">
        <v>727.3</v>
      </c>
      <c r="H46" s="361">
        <v>505</v>
      </c>
      <c r="I46" s="64"/>
      <c r="J46" s="195"/>
      <c r="K46" s="66">
        <f t="shared" si="1"/>
        <v>6621.2</v>
      </c>
    </row>
    <row r="47" spans="1:11" s="5" customFormat="1" ht="36.75" customHeight="1" x14ac:dyDescent="0.25">
      <c r="A47" s="28" t="s">
        <v>225</v>
      </c>
      <c r="B47" s="182" t="s">
        <v>38</v>
      </c>
      <c r="C47" s="271" t="s">
        <v>6</v>
      </c>
      <c r="D47" s="210">
        <v>3518.1400000000003</v>
      </c>
      <c r="E47" s="64">
        <v>1732.6</v>
      </c>
      <c r="F47" s="64">
        <v>896.09999999999991</v>
      </c>
      <c r="G47" s="64">
        <v>314.10000000000002</v>
      </c>
      <c r="H47" s="361">
        <v>1165.8000000000002</v>
      </c>
      <c r="I47" s="64"/>
      <c r="J47" s="195"/>
      <c r="K47" s="66">
        <f t="shared" si="1"/>
        <v>7626.7400000000007</v>
      </c>
    </row>
    <row r="48" spans="1:11" s="5" customFormat="1" ht="36.75" customHeight="1" x14ac:dyDescent="0.25">
      <c r="A48" s="28" t="s">
        <v>236</v>
      </c>
      <c r="B48" s="182" t="s">
        <v>193</v>
      </c>
      <c r="C48" s="271" t="s">
        <v>6</v>
      </c>
      <c r="D48" s="210">
        <v>4897.2700000000004</v>
      </c>
      <c r="E48" s="64">
        <v>600.90000000000009</v>
      </c>
      <c r="F48" s="64">
        <v>1016.7</v>
      </c>
      <c r="G48" s="64">
        <v>595.79999999999995</v>
      </c>
      <c r="H48" s="361">
        <v>1089.9000000000001</v>
      </c>
      <c r="I48" s="64"/>
      <c r="J48" s="195"/>
      <c r="K48" s="66">
        <f t="shared" si="1"/>
        <v>8200.57</v>
      </c>
    </row>
    <row r="49" spans="1:11" s="5" customFormat="1" ht="36.75" customHeight="1" x14ac:dyDescent="0.25">
      <c r="A49" s="28" t="s">
        <v>246</v>
      </c>
      <c r="B49" s="182" t="s">
        <v>247</v>
      </c>
      <c r="C49" s="271" t="s">
        <v>6</v>
      </c>
      <c r="D49" s="210">
        <v>1729.4</v>
      </c>
      <c r="E49" s="64">
        <v>281.60000000000002</v>
      </c>
      <c r="F49" s="64">
        <v>222.4</v>
      </c>
      <c r="G49" s="64">
        <v>175.6</v>
      </c>
      <c r="H49" s="361">
        <v>490.4</v>
      </c>
      <c r="I49" s="64"/>
      <c r="J49" s="195"/>
      <c r="K49" s="66">
        <f t="shared" si="1"/>
        <v>2899.4</v>
      </c>
    </row>
    <row r="50" spans="1:11" s="5" customFormat="1" ht="36.75" customHeight="1" x14ac:dyDescent="0.25">
      <c r="A50" s="28" t="s">
        <v>97</v>
      </c>
      <c r="B50" s="29" t="s">
        <v>40</v>
      </c>
      <c r="C50" s="271" t="s">
        <v>6</v>
      </c>
      <c r="D50" s="210">
        <v>39.4</v>
      </c>
      <c r="E50" s="64">
        <v>0</v>
      </c>
      <c r="F50" s="64">
        <v>0</v>
      </c>
      <c r="G50" s="64">
        <v>0</v>
      </c>
      <c r="H50" s="361">
        <v>377.4</v>
      </c>
      <c r="I50" s="64"/>
      <c r="J50" s="195"/>
      <c r="K50" s="66">
        <f t="shared" si="1"/>
        <v>416.79999999999995</v>
      </c>
    </row>
    <row r="51" spans="1:11" s="5" customFormat="1" ht="36.75" customHeight="1" x14ac:dyDescent="0.25">
      <c r="A51" s="28" t="s">
        <v>264</v>
      </c>
      <c r="B51" s="29" t="s">
        <v>351</v>
      </c>
      <c r="C51" s="271" t="s">
        <v>6</v>
      </c>
      <c r="D51" s="210">
        <v>5307.8</v>
      </c>
      <c r="E51" s="64">
        <v>1192.7</v>
      </c>
      <c r="F51" s="64">
        <v>546.90000000000009</v>
      </c>
      <c r="G51" s="64">
        <v>974.40000000000009</v>
      </c>
      <c r="H51" s="361">
        <v>786</v>
      </c>
      <c r="I51" s="64"/>
      <c r="J51" s="195"/>
      <c r="K51" s="66">
        <f t="shared" si="1"/>
        <v>8807.7999999999993</v>
      </c>
    </row>
    <row r="52" spans="1:11" s="5" customFormat="1" ht="36.75" customHeight="1" x14ac:dyDescent="0.25">
      <c r="A52" s="28" t="s">
        <v>270</v>
      </c>
      <c r="B52" s="29" t="s">
        <v>58</v>
      </c>
      <c r="C52" s="271" t="s">
        <v>6</v>
      </c>
      <c r="D52" s="210">
        <v>4190.1899999999996</v>
      </c>
      <c r="E52" s="64">
        <v>892</v>
      </c>
      <c r="F52" s="64">
        <v>1391.1999999999998</v>
      </c>
      <c r="G52" s="64">
        <v>1100.5999999999999</v>
      </c>
      <c r="H52" s="361">
        <v>1049.0999999999999</v>
      </c>
      <c r="I52" s="64"/>
      <c r="J52" s="195"/>
      <c r="K52" s="66">
        <f t="shared" si="1"/>
        <v>8623.09</v>
      </c>
    </row>
    <row r="53" spans="1:11" s="5" customFormat="1" ht="36.75" customHeight="1" x14ac:dyDescent="0.25">
      <c r="A53" s="28" t="s">
        <v>242</v>
      </c>
      <c r="B53" s="182" t="s">
        <v>243</v>
      </c>
      <c r="C53" s="271" t="s">
        <v>6</v>
      </c>
      <c r="D53" s="210">
        <v>4243.79</v>
      </c>
      <c r="E53" s="64">
        <v>534.29999999999995</v>
      </c>
      <c r="F53" s="64">
        <v>785.7</v>
      </c>
      <c r="G53" s="64">
        <v>1000.8</v>
      </c>
      <c r="H53" s="361">
        <v>1093.8200000000002</v>
      </c>
      <c r="I53" s="64"/>
      <c r="J53" s="195"/>
      <c r="K53" s="66">
        <f t="shared" si="1"/>
        <v>7658.41</v>
      </c>
    </row>
    <row r="54" spans="1:11" s="5" customFormat="1" ht="45" x14ac:dyDescent="0.25">
      <c r="A54" s="28" t="s">
        <v>289</v>
      </c>
      <c r="B54" s="182" t="s">
        <v>290</v>
      </c>
      <c r="C54" s="271" t="s">
        <v>6</v>
      </c>
      <c r="D54" s="210">
        <v>1685.1</v>
      </c>
      <c r="E54" s="64">
        <v>0</v>
      </c>
      <c r="F54" s="64">
        <v>0</v>
      </c>
      <c r="G54" s="64">
        <v>0</v>
      </c>
      <c r="H54" s="361">
        <v>0</v>
      </c>
      <c r="I54" s="64"/>
      <c r="J54" s="195"/>
      <c r="K54" s="66">
        <f t="shared" si="1"/>
        <v>1685.1</v>
      </c>
    </row>
    <row r="55" spans="1:11" s="5" customFormat="1" ht="36.75" customHeight="1" x14ac:dyDescent="0.25">
      <c r="A55" s="28" t="s">
        <v>371</v>
      </c>
      <c r="B55" s="29" t="s">
        <v>73</v>
      </c>
      <c r="C55" s="271" t="s">
        <v>6</v>
      </c>
      <c r="D55" s="210">
        <v>915.8</v>
      </c>
      <c r="E55" s="64">
        <v>1450.6</v>
      </c>
      <c r="F55" s="64">
        <v>722.5</v>
      </c>
      <c r="G55" s="64">
        <v>372</v>
      </c>
      <c r="H55" s="361">
        <v>730.9</v>
      </c>
      <c r="I55" s="64"/>
      <c r="J55" s="195"/>
      <c r="K55" s="66">
        <f t="shared" si="1"/>
        <v>4191.7999999999993</v>
      </c>
    </row>
    <row r="56" spans="1:11" s="5" customFormat="1" ht="36.75" customHeight="1" x14ac:dyDescent="0.25">
      <c r="A56" s="28" t="s">
        <v>269</v>
      </c>
      <c r="B56" s="29" t="s">
        <v>201</v>
      </c>
      <c r="C56" s="271" t="s">
        <v>6</v>
      </c>
      <c r="D56" s="210">
        <v>3192</v>
      </c>
      <c r="E56" s="64">
        <v>1244.9000000000001</v>
      </c>
      <c r="F56" s="64">
        <v>1375.4</v>
      </c>
      <c r="G56" s="64">
        <v>300.3</v>
      </c>
      <c r="H56" s="361">
        <v>362.75</v>
      </c>
      <c r="I56" s="64"/>
      <c r="J56" s="195"/>
      <c r="K56" s="66">
        <f>SUM(D56:J56)</f>
        <v>6475.3499999999995</v>
      </c>
    </row>
    <row r="57" spans="1:11" s="5" customFormat="1" ht="45" customHeight="1" x14ac:dyDescent="0.25">
      <c r="A57" s="28" t="s">
        <v>259</v>
      </c>
      <c r="B57" s="182" t="s">
        <v>468</v>
      </c>
      <c r="C57" s="271" t="s">
        <v>6</v>
      </c>
      <c r="D57" s="210">
        <v>4209.2700000000004</v>
      </c>
      <c r="E57" s="64">
        <v>1307.2</v>
      </c>
      <c r="F57" s="64">
        <v>338.1</v>
      </c>
      <c r="G57" s="64">
        <v>359.45000000000005</v>
      </c>
      <c r="H57" s="361">
        <v>1081.25</v>
      </c>
      <c r="I57" s="64"/>
      <c r="J57" s="195"/>
      <c r="K57" s="66">
        <f t="shared" si="1"/>
        <v>7295.27</v>
      </c>
    </row>
    <row r="58" spans="1:11" s="5" customFormat="1" ht="36.75" customHeight="1" x14ac:dyDescent="0.25">
      <c r="A58" s="28" t="s">
        <v>238</v>
      </c>
      <c r="B58" s="182" t="s">
        <v>15</v>
      </c>
      <c r="C58" s="271" t="s">
        <v>6</v>
      </c>
      <c r="D58" s="210">
        <v>5371.3700000000008</v>
      </c>
      <c r="E58" s="64">
        <v>676.6</v>
      </c>
      <c r="F58" s="64">
        <v>893.3</v>
      </c>
      <c r="G58" s="64">
        <v>803</v>
      </c>
      <c r="H58" s="361">
        <v>732.6</v>
      </c>
      <c r="I58" s="64"/>
      <c r="J58" s="195"/>
      <c r="K58" s="66">
        <f t="shared" si="1"/>
        <v>8476.8700000000008</v>
      </c>
    </row>
    <row r="59" spans="1:11" s="5" customFormat="1" ht="36.75" customHeight="1" x14ac:dyDescent="0.25">
      <c r="A59" s="28" t="s">
        <v>229</v>
      </c>
      <c r="B59" s="182" t="s">
        <v>230</v>
      </c>
      <c r="C59" s="271" t="s">
        <v>6</v>
      </c>
      <c r="D59" s="210">
        <v>2357.4700000000003</v>
      </c>
      <c r="E59" s="64">
        <v>278.2</v>
      </c>
      <c r="F59" s="64">
        <v>302.10000000000002</v>
      </c>
      <c r="G59" s="64">
        <v>0</v>
      </c>
      <c r="H59" s="361">
        <v>0</v>
      </c>
      <c r="I59" s="64"/>
      <c r="J59" s="195"/>
      <c r="K59" s="66">
        <f t="shared" si="1"/>
        <v>2937.77</v>
      </c>
    </row>
    <row r="60" spans="1:11" s="5" customFormat="1" ht="48.75" customHeight="1" x14ac:dyDescent="0.25">
      <c r="A60" s="28" t="s">
        <v>250</v>
      </c>
      <c r="B60" s="29" t="s">
        <v>59</v>
      </c>
      <c r="C60" s="271" t="s">
        <v>6</v>
      </c>
      <c r="D60" s="210">
        <v>3887.16</v>
      </c>
      <c r="E60" s="64">
        <v>730.09999999999991</v>
      </c>
      <c r="F60" s="64">
        <v>465</v>
      </c>
      <c r="G60" s="64">
        <v>333.3</v>
      </c>
      <c r="H60" s="361">
        <v>0</v>
      </c>
      <c r="I60" s="64"/>
      <c r="J60" s="195"/>
      <c r="K60" s="66">
        <f t="shared" si="1"/>
        <v>5415.56</v>
      </c>
    </row>
    <row r="61" spans="1:11" s="5" customFormat="1" ht="36.75" customHeight="1" x14ac:dyDescent="0.25">
      <c r="A61" s="40" t="s">
        <v>240</v>
      </c>
      <c r="B61" s="182" t="s">
        <v>241</v>
      </c>
      <c r="C61" s="271" t="s">
        <v>6</v>
      </c>
      <c r="D61" s="210">
        <v>3291.84</v>
      </c>
      <c r="E61" s="64">
        <v>142.19999999999999</v>
      </c>
      <c r="F61" s="64">
        <v>460.4</v>
      </c>
      <c r="G61" s="64">
        <v>187.6</v>
      </c>
      <c r="H61" s="361">
        <v>0</v>
      </c>
      <c r="I61" s="64"/>
      <c r="J61" s="195"/>
      <c r="K61" s="66">
        <f t="shared" si="1"/>
        <v>4082.04</v>
      </c>
    </row>
    <row r="62" spans="1:11" s="5" customFormat="1" ht="36.75" customHeight="1" x14ac:dyDescent="0.25">
      <c r="A62" s="28" t="s">
        <v>227</v>
      </c>
      <c r="B62" s="29" t="s">
        <v>228</v>
      </c>
      <c r="C62" s="271" t="s">
        <v>6</v>
      </c>
      <c r="D62" s="210">
        <v>2045.9399999999998</v>
      </c>
      <c r="E62" s="64">
        <v>0</v>
      </c>
      <c r="F62" s="64">
        <v>324.3</v>
      </c>
      <c r="G62" s="64">
        <v>20.399999999999999</v>
      </c>
      <c r="H62" s="361">
        <v>0</v>
      </c>
      <c r="I62" s="64"/>
      <c r="J62" s="195"/>
      <c r="K62" s="66">
        <f t="shared" si="1"/>
        <v>2390.64</v>
      </c>
    </row>
    <row r="63" spans="1:11" s="5" customFormat="1" ht="36.75" customHeight="1" x14ac:dyDescent="0.25">
      <c r="A63" s="28" t="s">
        <v>239</v>
      </c>
      <c r="B63" s="182" t="s">
        <v>469</v>
      </c>
      <c r="C63" s="271" t="s">
        <v>6</v>
      </c>
      <c r="D63" s="210">
        <v>2837.1399999999994</v>
      </c>
      <c r="E63" s="64">
        <v>169.3</v>
      </c>
      <c r="F63" s="64">
        <v>515</v>
      </c>
      <c r="G63" s="64">
        <v>180.3</v>
      </c>
      <c r="H63" s="361">
        <v>0</v>
      </c>
      <c r="I63" s="64"/>
      <c r="J63" s="195"/>
      <c r="K63" s="66">
        <f t="shared" si="1"/>
        <v>3701.74</v>
      </c>
    </row>
    <row r="64" spans="1:11" s="5" customFormat="1" ht="36.75" customHeight="1" x14ac:dyDescent="0.25">
      <c r="A64" s="28" t="s">
        <v>257</v>
      </c>
      <c r="B64" s="29" t="s">
        <v>348</v>
      </c>
      <c r="C64" s="271" t="s">
        <v>6</v>
      </c>
      <c r="D64" s="210">
        <v>2389.75</v>
      </c>
      <c r="E64" s="64">
        <v>669.2</v>
      </c>
      <c r="F64" s="64">
        <v>580.30000000000007</v>
      </c>
      <c r="G64" s="64">
        <v>259.7</v>
      </c>
      <c r="H64" s="361">
        <v>0</v>
      </c>
      <c r="I64" s="64"/>
      <c r="J64" s="195"/>
      <c r="K64" s="66">
        <f t="shared" si="1"/>
        <v>3898.95</v>
      </c>
    </row>
    <row r="65" spans="1:11" s="5" customFormat="1" ht="36.75" customHeight="1" x14ac:dyDescent="0.25">
      <c r="A65" s="28" t="s">
        <v>232</v>
      </c>
      <c r="B65" s="29" t="s">
        <v>98</v>
      </c>
      <c r="C65" s="271" t="s">
        <v>6</v>
      </c>
      <c r="D65" s="210">
        <v>4804.8999999999996</v>
      </c>
      <c r="E65" s="64">
        <v>1181.9000000000001</v>
      </c>
      <c r="F65" s="64">
        <v>1126</v>
      </c>
      <c r="G65" s="64">
        <v>456.20000000000005</v>
      </c>
      <c r="H65" s="361">
        <v>0</v>
      </c>
      <c r="I65" s="64"/>
      <c r="J65" s="195"/>
      <c r="K65" s="66">
        <f t="shared" si="1"/>
        <v>7568.9999999999991</v>
      </c>
    </row>
    <row r="66" spans="1:11" s="5" customFormat="1" ht="36.75" customHeight="1" x14ac:dyDescent="0.25">
      <c r="A66" s="28" t="s">
        <v>240</v>
      </c>
      <c r="B66" s="182" t="s">
        <v>37</v>
      </c>
      <c r="C66" s="271" t="s">
        <v>6</v>
      </c>
      <c r="D66" s="210">
        <v>5154.4699999999993</v>
      </c>
      <c r="E66" s="64">
        <v>1408.85</v>
      </c>
      <c r="F66" s="64">
        <v>1004.7</v>
      </c>
      <c r="G66" s="64">
        <v>598.20000000000005</v>
      </c>
      <c r="H66" s="361">
        <v>902.90000000000009</v>
      </c>
      <c r="I66" s="64"/>
      <c r="J66" s="195"/>
      <c r="K66" s="66">
        <f>SUM(D66:J66)</f>
        <v>9069.119999999999</v>
      </c>
    </row>
    <row r="67" spans="1:11" s="5" customFormat="1" ht="36.75" customHeight="1" x14ac:dyDescent="0.25">
      <c r="A67" s="28" t="s">
        <v>263</v>
      </c>
      <c r="B67" s="182" t="s">
        <v>350</v>
      </c>
      <c r="C67" s="271" t="s">
        <v>6</v>
      </c>
      <c r="D67" s="210">
        <v>3392.89</v>
      </c>
      <c r="E67" s="64">
        <v>180.9</v>
      </c>
      <c r="F67" s="64">
        <v>0</v>
      </c>
      <c r="G67" s="64">
        <v>0</v>
      </c>
      <c r="H67" s="361">
        <v>0</v>
      </c>
      <c r="I67" s="64"/>
      <c r="J67" s="195"/>
      <c r="K67" s="66">
        <f t="shared" ref="K67:K88" si="2">SUM(D67:J67)</f>
        <v>3573.79</v>
      </c>
    </row>
    <row r="68" spans="1:11" s="5" customFormat="1" ht="36.75" customHeight="1" x14ac:dyDescent="0.25">
      <c r="A68" s="28" t="s">
        <v>260</v>
      </c>
      <c r="B68" s="182" t="s">
        <v>60</v>
      </c>
      <c r="C68" s="271" t="s">
        <v>6</v>
      </c>
      <c r="D68" s="210">
        <v>5050.6000000000004</v>
      </c>
      <c r="E68" s="64">
        <v>1510.8999999999999</v>
      </c>
      <c r="F68" s="64">
        <v>911.9</v>
      </c>
      <c r="G68" s="64">
        <v>452.5</v>
      </c>
      <c r="H68" s="361">
        <v>904.6</v>
      </c>
      <c r="I68" s="64"/>
      <c r="J68" s="195"/>
      <c r="K68" s="66">
        <f t="shared" si="2"/>
        <v>8830.5</v>
      </c>
    </row>
    <row r="69" spans="1:11" s="5" customFormat="1" ht="47.25" customHeight="1" x14ac:dyDescent="0.25">
      <c r="A69" s="28" t="s">
        <v>347</v>
      </c>
      <c r="B69" s="182" t="s">
        <v>509</v>
      </c>
      <c r="C69" s="271" t="s">
        <v>6</v>
      </c>
      <c r="D69" s="210">
        <v>2391.9</v>
      </c>
      <c r="E69" s="64">
        <v>587.70000000000005</v>
      </c>
      <c r="F69" s="64">
        <v>580.5</v>
      </c>
      <c r="G69" s="64">
        <v>471.5</v>
      </c>
      <c r="H69" s="361">
        <v>0</v>
      </c>
      <c r="I69" s="64"/>
      <c r="J69" s="195"/>
      <c r="K69" s="66">
        <f t="shared" si="2"/>
        <v>4031.6000000000004</v>
      </c>
    </row>
    <row r="70" spans="1:11" s="5" customFormat="1" ht="36.75" customHeight="1" x14ac:dyDescent="0.25">
      <c r="A70" s="28" t="s">
        <v>476</v>
      </c>
      <c r="B70" s="182" t="s">
        <v>475</v>
      </c>
      <c r="C70" s="271" t="s">
        <v>6</v>
      </c>
      <c r="D70" s="210">
        <v>476.59999999999997</v>
      </c>
      <c r="E70" s="64">
        <v>1595.4</v>
      </c>
      <c r="F70" s="64">
        <v>1390.8</v>
      </c>
      <c r="G70" s="64">
        <v>747.8</v>
      </c>
      <c r="H70" s="361">
        <v>1056.1999999999998</v>
      </c>
      <c r="I70" s="64"/>
      <c r="J70" s="195"/>
      <c r="K70" s="66">
        <f t="shared" si="2"/>
        <v>5266.8</v>
      </c>
    </row>
    <row r="71" spans="1:11" s="5" customFormat="1" ht="45.75" customHeight="1" x14ac:dyDescent="0.25">
      <c r="A71" s="28" t="s">
        <v>258</v>
      </c>
      <c r="B71" s="29" t="s">
        <v>61</v>
      </c>
      <c r="C71" s="271" t="s">
        <v>6</v>
      </c>
      <c r="D71" s="210">
        <v>4566.25</v>
      </c>
      <c r="E71" s="64">
        <v>825.8</v>
      </c>
      <c r="F71" s="64">
        <v>140.4</v>
      </c>
      <c r="G71" s="64">
        <v>273.7</v>
      </c>
      <c r="H71" s="361">
        <v>344.8</v>
      </c>
      <c r="I71" s="64"/>
      <c r="J71" s="195"/>
      <c r="K71" s="66">
        <f t="shared" si="2"/>
        <v>6150.95</v>
      </c>
    </row>
    <row r="72" spans="1:11" s="5" customFormat="1" ht="45" x14ac:dyDescent="0.25">
      <c r="A72" s="28" t="s">
        <v>261</v>
      </c>
      <c r="B72" s="29" t="s">
        <v>62</v>
      </c>
      <c r="C72" s="271" t="s">
        <v>6</v>
      </c>
      <c r="D72" s="210">
        <v>4403.96</v>
      </c>
      <c r="E72" s="64">
        <v>826.5</v>
      </c>
      <c r="F72" s="64">
        <v>790.6</v>
      </c>
      <c r="G72" s="64">
        <v>463.79999999999995</v>
      </c>
      <c r="H72" s="361">
        <v>623.70000000000005</v>
      </c>
      <c r="I72" s="64"/>
      <c r="J72" s="195"/>
      <c r="K72" s="66">
        <f t="shared" si="2"/>
        <v>7108.56</v>
      </c>
    </row>
    <row r="73" spans="1:11" s="5" customFormat="1" ht="36.75" customHeight="1" x14ac:dyDescent="0.25">
      <c r="A73" s="28" t="s">
        <v>223</v>
      </c>
      <c r="B73" s="182" t="s">
        <v>196</v>
      </c>
      <c r="C73" s="271" t="s">
        <v>6</v>
      </c>
      <c r="D73" s="210">
        <v>5029.3900000000003</v>
      </c>
      <c r="E73" s="64">
        <v>1207.8000000000002</v>
      </c>
      <c r="F73" s="64">
        <v>1169.6000000000001</v>
      </c>
      <c r="G73" s="64">
        <v>954.9</v>
      </c>
      <c r="H73" s="361">
        <v>1273.5999999999999</v>
      </c>
      <c r="I73" s="64"/>
      <c r="J73" s="195"/>
      <c r="K73" s="66">
        <f t="shared" si="2"/>
        <v>9635.2900000000009</v>
      </c>
    </row>
    <row r="74" spans="1:11" s="5" customFormat="1" ht="36.75" customHeight="1" x14ac:dyDescent="0.25">
      <c r="A74" s="28" t="s">
        <v>111</v>
      </c>
      <c r="B74" s="182" t="s">
        <v>355</v>
      </c>
      <c r="C74" s="271" t="s">
        <v>6</v>
      </c>
      <c r="D74" s="210">
        <v>3803.7999999999997</v>
      </c>
      <c r="E74" s="64">
        <v>1018.12</v>
      </c>
      <c r="F74" s="64">
        <v>623.70000000000005</v>
      </c>
      <c r="G74" s="64">
        <v>417.59999999999997</v>
      </c>
      <c r="H74" s="361">
        <v>1175.5</v>
      </c>
      <c r="I74" s="64"/>
      <c r="J74" s="195"/>
      <c r="K74" s="66">
        <f t="shared" si="2"/>
        <v>7038.72</v>
      </c>
    </row>
    <row r="75" spans="1:11" s="5" customFormat="1" ht="36.75" customHeight="1" x14ac:dyDescent="0.25">
      <c r="A75" s="360" t="s">
        <v>220</v>
      </c>
      <c r="B75" s="182" t="s">
        <v>221</v>
      </c>
      <c r="C75" s="271" t="s">
        <v>6</v>
      </c>
      <c r="D75" s="210">
        <v>2775.0699999999997</v>
      </c>
      <c r="E75" s="361">
        <v>1211.2</v>
      </c>
      <c r="F75" s="361">
        <v>1274.0999999999999</v>
      </c>
      <c r="G75" s="361">
        <v>128.30000000000001</v>
      </c>
      <c r="H75" s="361">
        <v>1120.5</v>
      </c>
      <c r="I75" s="65"/>
      <c r="J75" s="196"/>
      <c r="K75" s="331">
        <f t="shared" si="2"/>
        <v>6509.1699999999992</v>
      </c>
    </row>
    <row r="76" spans="1:11" s="5" customFormat="1" ht="36.75" customHeight="1" x14ac:dyDescent="0.25">
      <c r="A76" s="28" t="s">
        <v>272</v>
      </c>
      <c r="B76" s="182" t="s">
        <v>356</v>
      </c>
      <c r="C76" s="271" t="s">
        <v>6</v>
      </c>
      <c r="D76" s="210">
        <v>2545.0700000000002</v>
      </c>
      <c r="E76" s="64">
        <v>1057</v>
      </c>
      <c r="F76" s="64">
        <v>1101.6000000000001</v>
      </c>
      <c r="G76" s="64">
        <v>533.4</v>
      </c>
      <c r="H76" s="361">
        <v>559.1</v>
      </c>
      <c r="I76" s="64"/>
      <c r="J76" s="195"/>
      <c r="K76" s="66">
        <f t="shared" si="2"/>
        <v>5796.17</v>
      </c>
    </row>
    <row r="77" spans="1:11" s="5" customFormat="1" ht="36.75" customHeight="1" x14ac:dyDescent="0.25">
      <c r="A77" s="28" t="s">
        <v>248</v>
      </c>
      <c r="B77" s="29" t="s">
        <v>249</v>
      </c>
      <c r="C77" s="271" t="s">
        <v>6</v>
      </c>
      <c r="D77" s="210">
        <v>5219.2</v>
      </c>
      <c r="E77" s="64">
        <v>0</v>
      </c>
      <c r="F77" s="64">
        <v>732.3</v>
      </c>
      <c r="G77" s="64">
        <v>473.79999999999995</v>
      </c>
      <c r="H77" s="361">
        <v>882</v>
      </c>
      <c r="I77" s="64"/>
      <c r="J77" s="195"/>
      <c r="K77" s="66">
        <f t="shared" si="2"/>
        <v>7307.3</v>
      </c>
    </row>
    <row r="78" spans="1:11" s="5" customFormat="1" ht="36.75" customHeight="1" x14ac:dyDescent="0.25">
      <c r="A78" s="28" t="s">
        <v>372</v>
      </c>
      <c r="B78" s="182" t="s">
        <v>74</v>
      </c>
      <c r="C78" s="271" t="s">
        <v>6</v>
      </c>
      <c r="D78" s="210">
        <v>2078.34</v>
      </c>
      <c r="E78" s="64">
        <v>789.2</v>
      </c>
      <c r="F78" s="64">
        <v>1032.0999999999999</v>
      </c>
      <c r="G78" s="64">
        <v>716.4</v>
      </c>
      <c r="H78" s="361">
        <v>772</v>
      </c>
      <c r="I78" s="64"/>
      <c r="J78" s="195"/>
      <c r="K78" s="66">
        <f t="shared" si="2"/>
        <v>5388.04</v>
      </c>
    </row>
    <row r="79" spans="1:11" s="5" customFormat="1" ht="36.75" customHeight="1" x14ac:dyDescent="0.25">
      <c r="A79" s="28" t="s">
        <v>99</v>
      </c>
      <c r="B79" s="29" t="s">
        <v>471</v>
      </c>
      <c r="C79" s="271" t="s">
        <v>6</v>
      </c>
      <c r="D79" s="210">
        <v>4627.8999999999996</v>
      </c>
      <c r="E79" s="64">
        <v>1621.5</v>
      </c>
      <c r="F79" s="64">
        <v>605.5</v>
      </c>
      <c r="G79" s="64">
        <v>953.80000000000007</v>
      </c>
      <c r="H79" s="361">
        <v>1342.2</v>
      </c>
      <c r="I79" s="64"/>
      <c r="J79" s="195"/>
      <c r="K79" s="66">
        <f t="shared" si="2"/>
        <v>9150.9</v>
      </c>
    </row>
    <row r="80" spans="1:11" s="5" customFormat="1" ht="36.75" customHeight="1" x14ac:dyDescent="0.25">
      <c r="A80" s="28" t="s">
        <v>231</v>
      </c>
      <c r="B80" s="182" t="s">
        <v>274</v>
      </c>
      <c r="C80" s="271" t="s">
        <v>6</v>
      </c>
      <c r="D80" s="210">
        <v>6124.9400000000005</v>
      </c>
      <c r="E80" s="64">
        <v>1172.95</v>
      </c>
      <c r="F80" s="64">
        <v>1129</v>
      </c>
      <c r="G80" s="64">
        <v>1066</v>
      </c>
      <c r="H80" s="361">
        <v>740.90000000000009</v>
      </c>
      <c r="I80" s="64"/>
      <c r="J80" s="195"/>
      <c r="K80" s="66">
        <f t="shared" si="2"/>
        <v>10233.789999999999</v>
      </c>
    </row>
    <row r="81" spans="1:11" s="5" customFormat="1" ht="36.75" customHeight="1" x14ac:dyDescent="0.25">
      <c r="A81" s="28" t="s">
        <v>268</v>
      </c>
      <c r="B81" s="182" t="s">
        <v>353</v>
      </c>
      <c r="C81" s="271" t="s">
        <v>6</v>
      </c>
      <c r="D81" s="210">
        <v>2416.88</v>
      </c>
      <c r="E81" s="64">
        <v>0</v>
      </c>
      <c r="F81" s="64">
        <v>0</v>
      </c>
      <c r="G81" s="64">
        <v>0</v>
      </c>
      <c r="H81" s="361">
        <v>0</v>
      </c>
      <c r="I81" s="64"/>
      <c r="J81" s="195"/>
      <c r="K81" s="66">
        <f t="shared" si="2"/>
        <v>2416.88</v>
      </c>
    </row>
    <row r="82" spans="1:11" s="5" customFormat="1" ht="36.75" customHeight="1" x14ac:dyDescent="0.25">
      <c r="A82" s="28" t="s">
        <v>265</v>
      </c>
      <c r="B82" s="29" t="s">
        <v>63</v>
      </c>
      <c r="C82" s="271" t="s">
        <v>6</v>
      </c>
      <c r="D82" s="210">
        <v>5224.2700000000004</v>
      </c>
      <c r="E82" s="64">
        <v>1184.8699999999999</v>
      </c>
      <c r="F82" s="64">
        <v>565.29999999999995</v>
      </c>
      <c r="G82" s="64">
        <v>618.4</v>
      </c>
      <c r="H82" s="361">
        <v>307.2</v>
      </c>
      <c r="I82" s="64"/>
      <c r="J82" s="195"/>
      <c r="K82" s="66">
        <f t="shared" si="2"/>
        <v>7900.04</v>
      </c>
    </row>
    <row r="83" spans="1:11" s="5" customFormat="1" ht="47.25" customHeight="1" x14ac:dyDescent="0.25">
      <c r="A83" s="28" t="s">
        <v>251</v>
      </c>
      <c r="B83" s="29" t="s">
        <v>14</v>
      </c>
      <c r="C83" s="271" t="s">
        <v>6</v>
      </c>
      <c r="D83" s="210">
        <v>4903.79</v>
      </c>
      <c r="E83" s="64">
        <v>1417</v>
      </c>
      <c r="F83" s="64">
        <v>1151.3000000000002</v>
      </c>
      <c r="G83" s="64">
        <v>1399.4</v>
      </c>
      <c r="H83" s="361">
        <v>1743.4</v>
      </c>
      <c r="I83" s="64"/>
      <c r="J83" s="195"/>
      <c r="K83" s="66">
        <f t="shared" si="2"/>
        <v>10614.89</v>
      </c>
    </row>
    <row r="84" spans="1:11" s="5" customFormat="1" ht="45.75" customHeight="1" x14ac:dyDescent="0.25">
      <c r="A84" s="28" t="s">
        <v>226</v>
      </c>
      <c r="B84" s="182" t="s">
        <v>273</v>
      </c>
      <c r="C84" s="271" t="s">
        <v>6</v>
      </c>
      <c r="D84" s="210">
        <v>4778.9699999999993</v>
      </c>
      <c r="E84" s="64">
        <v>1442</v>
      </c>
      <c r="F84" s="64">
        <v>572.1</v>
      </c>
      <c r="G84" s="64">
        <v>499.3</v>
      </c>
      <c r="H84" s="361">
        <v>515</v>
      </c>
      <c r="I84" s="64"/>
      <c r="J84" s="195"/>
      <c r="K84" s="66">
        <f t="shared" si="2"/>
        <v>7807.37</v>
      </c>
    </row>
    <row r="85" spans="1:11" s="5" customFormat="1" ht="36.75" customHeight="1" x14ac:dyDescent="0.25">
      <c r="A85" s="28" t="s">
        <v>267</v>
      </c>
      <c r="B85" s="29" t="s">
        <v>64</v>
      </c>
      <c r="C85" s="271" t="s">
        <v>6</v>
      </c>
      <c r="D85" s="210">
        <v>5172.4399999999996</v>
      </c>
      <c r="E85" s="64">
        <v>1537.6</v>
      </c>
      <c r="F85" s="64">
        <v>1661.9</v>
      </c>
      <c r="G85" s="64">
        <v>1251.6000000000001</v>
      </c>
      <c r="H85" s="361">
        <v>1026.3000000000002</v>
      </c>
      <c r="I85" s="64"/>
      <c r="J85" s="195"/>
      <c r="K85" s="66">
        <f t="shared" si="2"/>
        <v>10649.84</v>
      </c>
    </row>
    <row r="86" spans="1:11" s="5" customFormat="1" ht="36.75" customHeight="1" x14ac:dyDescent="0.25">
      <c r="A86" s="28" t="s">
        <v>266</v>
      </c>
      <c r="B86" s="29" t="s">
        <v>352</v>
      </c>
      <c r="C86" s="271" t="s">
        <v>6</v>
      </c>
      <c r="D86" s="210">
        <v>3635.67</v>
      </c>
      <c r="E86" s="64">
        <v>1304.5999999999999</v>
      </c>
      <c r="F86" s="64">
        <v>338.29999999999995</v>
      </c>
      <c r="G86" s="64">
        <v>289.95</v>
      </c>
      <c r="H86" s="361">
        <v>1070.5</v>
      </c>
      <c r="I86" s="64"/>
      <c r="J86" s="195"/>
      <c r="K86" s="66">
        <f t="shared" si="2"/>
        <v>6639.02</v>
      </c>
    </row>
    <row r="87" spans="1:11" s="5" customFormat="1" ht="36.75" customHeight="1" x14ac:dyDescent="0.25">
      <c r="A87" s="28" t="s">
        <v>235</v>
      </c>
      <c r="B87" s="29" t="s">
        <v>507</v>
      </c>
      <c r="C87" s="271" t="s">
        <v>6</v>
      </c>
      <c r="D87" s="210">
        <v>2334.5099999999998</v>
      </c>
      <c r="E87" s="64">
        <v>358</v>
      </c>
      <c r="F87" s="64">
        <v>0</v>
      </c>
      <c r="G87" s="64">
        <v>0</v>
      </c>
      <c r="H87" s="361">
        <v>345.2</v>
      </c>
      <c r="I87" s="64"/>
      <c r="J87" s="195"/>
      <c r="K87" s="66">
        <f t="shared" si="2"/>
        <v>3037.7099999999996</v>
      </c>
    </row>
    <row r="88" spans="1:11" s="5" customFormat="1" ht="36.75" customHeight="1" x14ac:dyDescent="0.25">
      <c r="A88" s="28" t="s">
        <v>256</v>
      </c>
      <c r="B88" s="29" t="s">
        <v>36</v>
      </c>
      <c r="C88" s="271" t="s">
        <v>6</v>
      </c>
      <c r="D88" s="210">
        <v>3549.37</v>
      </c>
      <c r="E88" s="64">
        <v>962.5</v>
      </c>
      <c r="F88" s="64">
        <v>722.5</v>
      </c>
      <c r="G88" s="64">
        <v>290.2</v>
      </c>
      <c r="H88" s="361">
        <v>0</v>
      </c>
      <c r="I88" s="64"/>
      <c r="J88" s="195"/>
      <c r="K88" s="66">
        <f t="shared" si="2"/>
        <v>5524.57</v>
      </c>
    </row>
    <row r="89" spans="1:11" s="5" customFormat="1" ht="30" customHeight="1" x14ac:dyDescent="0.25">
      <c r="A89" s="551" t="s">
        <v>202</v>
      </c>
      <c r="B89" s="552"/>
      <c r="C89" s="35" t="s">
        <v>6</v>
      </c>
      <c r="D89" s="211">
        <f>SUM(D39:D88)</f>
        <v>182908.14000000007</v>
      </c>
      <c r="E89" s="67">
        <f>SUM(E39:E88)</f>
        <v>46460.09</v>
      </c>
      <c r="F89" s="67">
        <f>SUM(F39:F88)</f>
        <v>37060.289999999994</v>
      </c>
      <c r="G89" s="67">
        <f>SUM(G39:G88)</f>
        <v>27828.510000000006</v>
      </c>
      <c r="H89" s="67">
        <f t="shared" ref="H89:J89" si="3">SUM(H39:H88)</f>
        <v>32357.420000000002</v>
      </c>
      <c r="I89" s="67">
        <f t="shared" si="3"/>
        <v>0</v>
      </c>
      <c r="J89" s="67">
        <f t="shared" si="3"/>
        <v>0</v>
      </c>
      <c r="K89" s="68">
        <f>SUM(D89:J89)</f>
        <v>326614.45000000007</v>
      </c>
    </row>
    <row r="90" spans="1:11" s="5" customFormat="1" ht="30" customHeight="1" thickBot="1" x14ac:dyDescent="0.3">
      <c r="A90" s="553" t="s">
        <v>203</v>
      </c>
      <c r="B90" s="554"/>
      <c r="C90" s="36" t="s">
        <v>6</v>
      </c>
      <c r="D90" s="69">
        <v>223</v>
      </c>
      <c r="E90" s="70">
        <f>COUNTIF(E39:E88,"&gt;0")</f>
        <v>45</v>
      </c>
      <c r="F90" s="70">
        <f>COUNTIF(F39:F88,"&gt;0")</f>
        <v>45</v>
      </c>
      <c r="G90" s="70">
        <f>COUNTIF(G39:G88,"&gt;0")</f>
        <v>44</v>
      </c>
      <c r="H90" s="70">
        <f t="shared" ref="H90:J90" si="4">COUNTIF(H39:H88,"&gt;0")</f>
        <v>37</v>
      </c>
      <c r="I90" s="70">
        <f t="shared" si="4"/>
        <v>0</v>
      </c>
      <c r="J90" s="70">
        <f t="shared" si="4"/>
        <v>0</v>
      </c>
      <c r="K90" s="268">
        <f>SUM(D90:J90)</f>
        <v>394</v>
      </c>
    </row>
    <row r="91" spans="1:11" s="5" customFormat="1" ht="24.95" customHeight="1" x14ac:dyDescent="0.25">
      <c r="A91" s="544" t="s">
        <v>277</v>
      </c>
      <c r="B91" s="545"/>
      <c r="C91" s="545"/>
      <c r="D91" s="545"/>
      <c r="E91" s="545"/>
      <c r="F91" s="545"/>
      <c r="G91" s="545"/>
      <c r="H91" s="545"/>
      <c r="I91" s="545"/>
      <c r="J91" s="545"/>
      <c r="K91" s="546"/>
    </row>
    <row r="92" spans="1:11" s="6" customFormat="1" ht="35.1" customHeight="1" thickBot="1" x14ac:dyDescent="0.3">
      <c r="A92" s="39" t="s">
        <v>30</v>
      </c>
      <c r="B92" s="530" t="s">
        <v>69</v>
      </c>
      <c r="C92" s="531"/>
      <c r="D92" s="120">
        <v>2019</v>
      </c>
      <c r="E92" s="14" t="s">
        <v>501</v>
      </c>
      <c r="F92" s="14" t="s">
        <v>502</v>
      </c>
      <c r="G92" s="14" t="s">
        <v>503</v>
      </c>
      <c r="H92" s="14" t="s">
        <v>504</v>
      </c>
      <c r="I92" s="113" t="s">
        <v>505</v>
      </c>
      <c r="J92" s="246" t="s">
        <v>506</v>
      </c>
      <c r="K92" s="15" t="s">
        <v>4</v>
      </c>
    </row>
    <row r="93" spans="1:11" ht="36.75" customHeight="1" thickTop="1" x14ac:dyDescent="0.2">
      <c r="A93" s="27" t="s">
        <v>252</v>
      </c>
      <c r="B93" s="181" t="s">
        <v>31</v>
      </c>
      <c r="C93" s="272" t="s">
        <v>6</v>
      </c>
      <c r="D93" s="209">
        <v>5738.2899999999991</v>
      </c>
      <c r="E93" s="64">
        <v>1393.6000000000001</v>
      </c>
      <c r="F93" s="61">
        <v>755.09999999999991</v>
      </c>
      <c r="G93" s="64">
        <v>1009.1000000000001</v>
      </c>
      <c r="H93" s="361">
        <v>1443.3</v>
      </c>
      <c r="I93" s="64"/>
      <c r="J93" s="197"/>
      <c r="K93" s="63">
        <f>SUM(D93:J93)</f>
        <v>10339.39</v>
      </c>
    </row>
    <row r="94" spans="1:11" ht="36.75" customHeight="1" x14ac:dyDescent="0.2">
      <c r="A94" s="28" t="s">
        <v>252</v>
      </c>
      <c r="B94" s="181" t="s">
        <v>124</v>
      </c>
      <c r="C94" s="273" t="s">
        <v>6</v>
      </c>
      <c r="D94" s="210">
        <v>3425.8</v>
      </c>
      <c r="E94" s="64">
        <v>690.09999999999991</v>
      </c>
      <c r="F94" s="71">
        <v>678</v>
      </c>
      <c r="G94" s="64">
        <v>712.4</v>
      </c>
      <c r="H94" s="361">
        <v>1201.6999999999998</v>
      </c>
      <c r="I94" s="64"/>
      <c r="J94" s="195"/>
      <c r="K94" s="66">
        <f>SUM(D94:J94)</f>
        <v>6707.9999999999991</v>
      </c>
    </row>
    <row r="95" spans="1:11" ht="36.75" customHeight="1" x14ac:dyDescent="0.2">
      <c r="A95" s="28" t="s">
        <v>33</v>
      </c>
      <c r="B95" s="181" t="s">
        <v>123</v>
      </c>
      <c r="C95" s="273" t="s">
        <v>6</v>
      </c>
      <c r="D95" s="210">
        <v>5352.9</v>
      </c>
      <c r="E95" s="64">
        <v>1149.2</v>
      </c>
      <c r="F95" s="71">
        <v>814.1</v>
      </c>
      <c r="G95" s="64">
        <v>1433.7</v>
      </c>
      <c r="H95" s="361">
        <v>737.09999999999991</v>
      </c>
      <c r="I95" s="64"/>
      <c r="J95" s="195"/>
      <c r="K95" s="331">
        <f t="shared" ref="K95:K121" si="5">SUM(D95:J95)</f>
        <v>9487</v>
      </c>
    </row>
    <row r="96" spans="1:11" ht="36.75" customHeight="1" x14ac:dyDescent="0.2">
      <c r="A96" s="28" t="s">
        <v>33</v>
      </c>
      <c r="B96" s="181" t="s">
        <v>93</v>
      </c>
      <c r="C96" s="273" t="s">
        <v>6</v>
      </c>
      <c r="D96" s="210">
        <v>4404.7700000000004</v>
      </c>
      <c r="E96" s="64">
        <v>1164.0999999999999</v>
      </c>
      <c r="F96" s="71">
        <v>943.5</v>
      </c>
      <c r="G96" s="64">
        <v>1036.9000000000001</v>
      </c>
      <c r="H96" s="361">
        <v>874.6</v>
      </c>
      <c r="I96" s="64"/>
      <c r="J96" s="195"/>
      <c r="K96" s="331">
        <f t="shared" si="5"/>
        <v>8423.8700000000008</v>
      </c>
    </row>
    <row r="97" spans="1:11" ht="36.75" customHeight="1" x14ac:dyDescent="0.2">
      <c r="A97" s="28" t="s">
        <v>33</v>
      </c>
      <c r="B97" s="181" t="s">
        <v>204</v>
      </c>
      <c r="C97" s="273" t="s">
        <v>6</v>
      </c>
      <c r="D97" s="210">
        <v>3852.2</v>
      </c>
      <c r="E97" s="64">
        <v>1362.5</v>
      </c>
      <c r="F97" s="71">
        <v>928.10000000000014</v>
      </c>
      <c r="G97" s="64">
        <v>1756.8999999999999</v>
      </c>
      <c r="H97" s="361">
        <v>1102.3999999999999</v>
      </c>
      <c r="I97" s="64"/>
      <c r="J97" s="195"/>
      <c r="K97" s="331">
        <f t="shared" si="5"/>
        <v>9002.1</v>
      </c>
    </row>
    <row r="98" spans="1:11" ht="36.75" customHeight="1" x14ac:dyDescent="0.2">
      <c r="A98" s="28" t="s">
        <v>33</v>
      </c>
      <c r="B98" s="30" t="s">
        <v>205</v>
      </c>
      <c r="C98" s="273" t="s">
        <v>6</v>
      </c>
      <c r="D98" s="210">
        <v>3393.9400000000005</v>
      </c>
      <c r="E98" s="64">
        <v>1005.0999999999999</v>
      </c>
      <c r="F98" s="71">
        <v>490</v>
      </c>
      <c r="G98" s="64">
        <v>390.70000000000005</v>
      </c>
      <c r="H98" s="361">
        <v>0</v>
      </c>
      <c r="I98" s="64"/>
      <c r="J98" s="195"/>
      <c r="K98" s="331">
        <f t="shared" si="5"/>
        <v>5279.7400000000007</v>
      </c>
    </row>
    <row r="99" spans="1:11" ht="36.75" customHeight="1" x14ac:dyDescent="0.2">
      <c r="A99" s="28" t="s">
        <v>33</v>
      </c>
      <c r="B99" s="30" t="s">
        <v>357</v>
      </c>
      <c r="C99" s="273" t="s">
        <v>6</v>
      </c>
      <c r="D99" s="210">
        <v>4366.7700000000004</v>
      </c>
      <c r="E99" s="64">
        <v>1362.2</v>
      </c>
      <c r="F99" s="71">
        <v>1035.3400000000001</v>
      </c>
      <c r="G99" s="64">
        <v>850</v>
      </c>
      <c r="H99" s="361">
        <v>652.40000000000009</v>
      </c>
      <c r="I99" s="64"/>
      <c r="J99" s="195"/>
      <c r="K99" s="331">
        <f t="shared" si="5"/>
        <v>8266.7100000000009</v>
      </c>
    </row>
    <row r="100" spans="1:11" ht="36.75" customHeight="1" x14ac:dyDescent="0.2">
      <c r="A100" s="28" t="s">
        <v>33</v>
      </c>
      <c r="B100" s="30" t="s">
        <v>358</v>
      </c>
      <c r="C100" s="273" t="s">
        <v>6</v>
      </c>
      <c r="D100" s="210">
        <v>2377.84</v>
      </c>
      <c r="E100" s="64">
        <v>0</v>
      </c>
      <c r="F100" s="71">
        <v>0</v>
      </c>
      <c r="G100" s="64">
        <v>0</v>
      </c>
      <c r="H100" s="361">
        <v>0</v>
      </c>
      <c r="I100" s="64"/>
      <c r="J100" s="195"/>
      <c r="K100" s="331">
        <f t="shared" si="5"/>
        <v>2377.84</v>
      </c>
    </row>
    <row r="101" spans="1:11" ht="36.75" customHeight="1" x14ac:dyDescent="0.2">
      <c r="A101" s="28" t="s">
        <v>33</v>
      </c>
      <c r="B101" s="181" t="s">
        <v>359</v>
      </c>
      <c r="C101" s="273" t="s">
        <v>6</v>
      </c>
      <c r="D101" s="210">
        <v>2458.0500000000002</v>
      </c>
      <c r="E101" s="64">
        <v>0</v>
      </c>
      <c r="F101" s="71">
        <v>0</v>
      </c>
      <c r="G101" s="64">
        <v>0</v>
      </c>
      <c r="H101" s="361">
        <v>0</v>
      </c>
      <c r="I101" s="64"/>
      <c r="J101" s="195"/>
      <c r="K101" s="331">
        <f t="shared" si="5"/>
        <v>2458.0500000000002</v>
      </c>
    </row>
    <row r="102" spans="1:11" ht="36.75" customHeight="1" x14ac:dyDescent="0.2">
      <c r="A102" s="28" t="s">
        <v>33</v>
      </c>
      <c r="B102" s="181" t="s">
        <v>360</v>
      </c>
      <c r="C102" s="273" t="s">
        <v>6</v>
      </c>
      <c r="D102" s="210">
        <v>1632.9199999999998</v>
      </c>
      <c r="E102" s="64">
        <v>0</v>
      </c>
      <c r="F102" s="71">
        <v>0</v>
      </c>
      <c r="G102" s="64">
        <v>0</v>
      </c>
      <c r="H102" s="361">
        <v>0</v>
      </c>
      <c r="I102" s="64"/>
      <c r="J102" s="195"/>
      <c r="K102" s="331">
        <f t="shared" si="5"/>
        <v>1632.9199999999998</v>
      </c>
    </row>
    <row r="103" spans="1:11" ht="36.75" customHeight="1" x14ac:dyDescent="0.2">
      <c r="A103" s="28" t="s">
        <v>33</v>
      </c>
      <c r="B103" s="181" t="s">
        <v>197</v>
      </c>
      <c r="C103" s="273" t="s">
        <v>6</v>
      </c>
      <c r="D103" s="210">
        <v>4674.07</v>
      </c>
      <c r="E103" s="64">
        <v>1064.9000000000001</v>
      </c>
      <c r="F103" s="71">
        <v>498</v>
      </c>
      <c r="G103" s="64">
        <v>775.69999999999993</v>
      </c>
      <c r="H103" s="361">
        <v>860.8</v>
      </c>
      <c r="I103" s="64"/>
      <c r="J103" s="195"/>
      <c r="K103" s="331">
        <f t="shared" si="5"/>
        <v>7873.4699999999993</v>
      </c>
    </row>
    <row r="104" spans="1:11" ht="36.75" customHeight="1" x14ac:dyDescent="0.2">
      <c r="A104" s="28" t="s">
        <v>33</v>
      </c>
      <c r="B104" s="181" t="s">
        <v>361</v>
      </c>
      <c r="C104" s="273" t="s">
        <v>6</v>
      </c>
      <c r="D104" s="210">
        <v>3170.6400000000003</v>
      </c>
      <c r="E104" s="64">
        <v>638.29999999999995</v>
      </c>
      <c r="F104" s="71">
        <v>691.4</v>
      </c>
      <c r="G104" s="64">
        <v>598</v>
      </c>
      <c r="H104" s="361">
        <v>511.1</v>
      </c>
      <c r="I104" s="64"/>
      <c r="J104" s="195"/>
      <c r="K104" s="331">
        <f t="shared" si="5"/>
        <v>5609.4400000000005</v>
      </c>
    </row>
    <row r="105" spans="1:11" ht="36.75" customHeight="1" x14ac:dyDescent="0.2">
      <c r="A105" s="28" t="s">
        <v>253</v>
      </c>
      <c r="B105" s="181" t="s">
        <v>362</v>
      </c>
      <c r="C105" s="273" t="s">
        <v>6</v>
      </c>
      <c r="D105" s="210">
        <v>5686.6200000000008</v>
      </c>
      <c r="E105" s="64">
        <v>1642.9</v>
      </c>
      <c r="F105" s="71">
        <v>938.90000000000009</v>
      </c>
      <c r="G105" s="64">
        <v>918.6</v>
      </c>
      <c r="H105" s="361">
        <v>889.7</v>
      </c>
      <c r="I105" s="64"/>
      <c r="J105" s="195"/>
      <c r="K105" s="331">
        <f t="shared" si="5"/>
        <v>10076.720000000001</v>
      </c>
    </row>
    <row r="106" spans="1:11" ht="36.75" customHeight="1" x14ac:dyDescent="0.2">
      <c r="A106" s="28" t="s">
        <v>65</v>
      </c>
      <c r="B106" s="30" t="s">
        <v>198</v>
      </c>
      <c r="C106" s="273" t="s">
        <v>6</v>
      </c>
      <c r="D106" s="210">
        <v>3541.1900000000005</v>
      </c>
      <c r="E106" s="64">
        <v>1015.0999999999999</v>
      </c>
      <c r="F106" s="71">
        <v>855.6</v>
      </c>
      <c r="G106" s="64">
        <v>633</v>
      </c>
      <c r="H106" s="361">
        <v>1011.1</v>
      </c>
      <c r="I106" s="64"/>
      <c r="J106" s="195"/>
      <c r="K106" s="331">
        <f>SUM(D106:J106)</f>
        <v>7055.9900000000016</v>
      </c>
    </row>
    <row r="107" spans="1:11" ht="36.75" customHeight="1" x14ac:dyDescent="0.2">
      <c r="A107" s="28" t="s">
        <v>65</v>
      </c>
      <c r="B107" s="181" t="s">
        <v>66</v>
      </c>
      <c r="C107" s="273" t="s">
        <v>6</v>
      </c>
      <c r="D107" s="210">
        <v>3266.8</v>
      </c>
      <c r="E107" s="64">
        <v>1160.2</v>
      </c>
      <c r="F107" s="71">
        <v>585.79999999999995</v>
      </c>
      <c r="G107" s="64">
        <v>537.90000000000009</v>
      </c>
      <c r="H107" s="361">
        <v>836.8</v>
      </c>
      <c r="I107" s="64"/>
      <c r="J107" s="195"/>
      <c r="K107" s="331">
        <f t="shared" si="5"/>
        <v>6387.5000000000009</v>
      </c>
    </row>
    <row r="108" spans="1:11" ht="48.75" customHeight="1" x14ac:dyDescent="0.2">
      <c r="A108" s="28" t="s">
        <v>65</v>
      </c>
      <c r="B108" s="181" t="s">
        <v>472</v>
      </c>
      <c r="C108" s="273" t="s">
        <v>6</v>
      </c>
      <c r="D108" s="210">
        <v>4747.1899999999996</v>
      </c>
      <c r="E108" s="64">
        <v>1488.2999999999997</v>
      </c>
      <c r="F108" s="71">
        <v>1411.4</v>
      </c>
      <c r="G108" s="64">
        <v>444.3</v>
      </c>
      <c r="H108" s="361">
        <v>1139.3</v>
      </c>
      <c r="I108" s="64"/>
      <c r="J108" s="195"/>
      <c r="K108" s="331">
        <f t="shared" si="5"/>
        <v>9230.49</v>
      </c>
    </row>
    <row r="109" spans="1:11" ht="36.75" customHeight="1" x14ac:dyDescent="0.2">
      <c r="A109" s="28" t="s">
        <v>67</v>
      </c>
      <c r="B109" s="30" t="s">
        <v>68</v>
      </c>
      <c r="C109" s="273" t="s">
        <v>6</v>
      </c>
      <c r="D109" s="210">
        <v>4383.7900000000009</v>
      </c>
      <c r="E109" s="64">
        <v>0</v>
      </c>
      <c r="F109" s="71">
        <v>580.70000000000005</v>
      </c>
      <c r="G109" s="64">
        <v>228.6</v>
      </c>
      <c r="H109" s="361">
        <v>0</v>
      </c>
      <c r="I109" s="64"/>
      <c r="J109" s="195"/>
      <c r="K109" s="331">
        <f t="shared" si="5"/>
        <v>5193.0900000000011</v>
      </c>
    </row>
    <row r="110" spans="1:11" ht="36.75" customHeight="1" x14ac:dyDescent="0.2">
      <c r="A110" s="28" t="s">
        <v>254</v>
      </c>
      <c r="B110" s="30" t="s">
        <v>363</v>
      </c>
      <c r="C110" s="273" t="s">
        <v>6</v>
      </c>
      <c r="D110" s="210">
        <v>4114.2700000000004</v>
      </c>
      <c r="E110" s="64">
        <v>1448.2</v>
      </c>
      <c r="F110" s="71">
        <v>641.4</v>
      </c>
      <c r="G110" s="64">
        <v>758.09999999999991</v>
      </c>
      <c r="H110" s="361">
        <v>950.1</v>
      </c>
      <c r="I110" s="64"/>
      <c r="J110" s="195"/>
      <c r="K110" s="331">
        <f t="shared" si="5"/>
        <v>7912.07</v>
      </c>
    </row>
    <row r="111" spans="1:11" ht="36.75" customHeight="1" x14ac:dyDescent="0.2">
      <c r="A111" s="360" t="s">
        <v>255</v>
      </c>
      <c r="B111" s="181" t="s">
        <v>32</v>
      </c>
      <c r="C111" s="273" t="s">
        <v>6</v>
      </c>
      <c r="D111" s="210">
        <v>4075.44</v>
      </c>
      <c r="E111" s="361">
        <v>1570.5</v>
      </c>
      <c r="F111" s="71">
        <v>1238.5</v>
      </c>
      <c r="G111" s="361">
        <v>734.30000000000007</v>
      </c>
      <c r="H111" s="361">
        <v>791.95</v>
      </c>
      <c r="I111" s="361"/>
      <c r="J111" s="341"/>
      <c r="K111" s="331">
        <f t="shared" si="5"/>
        <v>8410.69</v>
      </c>
    </row>
    <row r="112" spans="1:11" ht="36.75" customHeight="1" x14ac:dyDescent="0.2">
      <c r="A112" s="28" t="s">
        <v>255</v>
      </c>
      <c r="B112" s="30" t="s">
        <v>364</v>
      </c>
      <c r="C112" s="273" t="s">
        <v>6</v>
      </c>
      <c r="D112" s="210">
        <v>3669.55</v>
      </c>
      <c r="E112" s="64">
        <v>1767.5</v>
      </c>
      <c r="F112" s="71">
        <v>963.5</v>
      </c>
      <c r="G112" s="64">
        <v>378.4</v>
      </c>
      <c r="H112" s="361">
        <v>692.3</v>
      </c>
      <c r="I112" s="64"/>
      <c r="J112" s="195"/>
      <c r="K112" s="331">
        <f t="shared" si="5"/>
        <v>7471.25</v>
      </c>
    </row>
    <row r="113" spans="1:11" ht="36.75" customHeight="1" x14ac:dyDescent="0.2">
      <c r="A113" s="28" t="s">
        <v>34</v>
      </c>
      <c r="B113" s="181" t="s">
        <v>365</v>
      </c>
      <c r="C113" s="273" t="s">
        <v>6</v>
      </c>
      <c r="D113" s="210">
        <v>5658.9999999999991</v>
      </c>
      <c r="E113" s="64">
        <v>1167</v>
      </c>
      <c r="F113" s="71">
        <v>822.8</v>
      </c>
      <c r="G113" s="64">
        <v>652.63</v>
      </c>
      <c r="H113" s="361">
        <v>1094.8</v>
      </c>
      <c r="I113" s="64"/>
      <c r="J113" s="195"/>
      <c r="K113" s="331">
        <f t="shared" si="5"/>
        <v>9396.2299999999977</v>
      </c>
    </row>
    <row r="114" spans="1:11" ht="36.75" customHeight="1" x14ac:dyDescent="0.2">
      <c r="A114" s="28" t="s">
        <v>34</v>
      </c>
      <c r="B114" s="181" t="s">
        <v>366</v>
      </c>
      <c r="C114" s="273" t="s">
        <v>6</v>
      </c>
      <c r="D114" s="210">
        <v>2714</v>
      </c>
      <c r="E114" s="64">
        <v>1213.4000000000001</v>
      </c>
      <c r="F114" s="71">
        <v>960.80000000000007</v>
      </c>
      <c r="G114" s="64">
        <v>657.1</v>
      </c>
      <c r="H114" s="361">
        <v>518.90000000000009</v>
      </c>
      <c r="I114" s="64"/>
      <c r="J114" s="195"/>
      <c r="K114" s="331">
        <f t="shared" si="5"/>
        <v>6064.2000000000007</v>
      </c>
    </row>
    <row r="115" spans="1:11" ht="36.75" customHeight="1" x14ac:dyDescent="0.2">
      <c r="A115" s="28" t="s">
        <v>34</v>
      </c>
      <c r="B115" s="181" t="s">
        <v>206</v>
      </c>
      <c r="C115" s="273" t="s">
        <v>6</v>
      </c>
      <c r="D115" s="210">
        <v>4314.87</v>
      </c>
      <c r="E115" s="64">
        <v>1139.0999999999999</v>
      </c>
      <c r="F115" s="71">
        <v>559.40000000000009</v>
      </c>
      <c r="G115" s="64">
        <v>896</v>
      </c>
      <c r="H115" s="361">
        <v>541.4</v>
      </c>
      <c r="I115" s="64"/>
      <c r="J115" s="195"/>
      <c r="K115" s="331">
        <f t="shared" si="5"/>
        <v>7450.7699999999986</v>
      </c>
    </row>
    <row r="116" spans="1:11" ht="36.75" customHeight="1" x14ac:dyDescent="0.2">
      <c r="A116" s="28" t="s">
        <v>35</v>
      </c>
      <c r="B116" s="30" t="s">
        <v>13</v>
      </c>
      <c r="C116" s="273" t="s">
        <v>6</v>
      </c>
      <c r="D116" s="210">
        <v>4550.62</v>
      </c>
      <c r="E116" s="64">
        <v>1610.2</v>
      </c>
      <c r="F116" s="71">
        <v>1098.8</v>
      </c>
      <c r="G116" s="64">
        <v>413.5</v>
      </c>
      <c r="H116" s="361">
        <v>734.2</v>
      </c>
      <c r="I116" s="64"/>
      <c r="J116" s="195"/>
      <c r="K116" s="331">
        <f>SUM(D116:J116)</f>
        <v>8407.32</v>
      </c>
    </row>
    <row r="117" spans="1:11" ht="36.75" customHeight="1" x14ac:dyDescent="0.2">
      <c r="A117" s="28" t="s">
        <v>35</v>
      </c>
      <c r="B117" s="30" t="s">
        <v>367</v>
      </c>
      <c r="C117" s="273" t="s">
        <v>6</v>
      </c>
      <c r="D117" s="210">
        <v>2432.3000000000002</v>
      </c>
      <c r="E117" s="64">
        <v>114.1</v>
      </c>
      <c r="F117" s="71">
        <v>107.6</v>
      </c>
      <c r="G117" s="64">
        <v>185</v>
      </c>
      <c r="H117" s="361">
        <v>0</v>
      </c>
      <c r="I117" s="64"/>
      <c r="J117" s="195"/>
      <c r="K117" s="331">
        <f t="shared" si="5"/>
        <v>2839</v>
      </c>
    </row>
    <row r="118" spans="1:11" ht="36.75" customHeight="1" x14ac:dyDescent="0.2">
      <c r="A118" s="28" t="s">
        <v>35</v>
      </c>
      <c r="B118" s="181" t="s">
        <v>368</v>
      </c>
      <c r="C118" s="273" t="s">
        <v>6</v>
      </c>
      <c r="D118" s="210">
        <v>5266.35</v>
      </c>
      <c r="E118" s="64">
        <v>1897.3000000000002</v>
      </c>
      <c r="F118" s="71">
        <v>984.40000000000009</v>
      </c>
      <c r="G118" s="64">
        <v>1300.9000000000001</v>
      </c>
      <c r="H118" s="361">
        <v>836.59999999999991</v>
      </c>
      <c r="I118" s="64"/>
      <c r="J118" s="195"/>
      <c r="K118" s="331">
        <f t="shared" si="5"/>
        <v>10285.550000000001</v>
      </c>
    </row>
    <row r="119" spans="1:11" ht="36.75" customHeight="1" x14ac:dyDescent="0.2">
      <c r="A119" s="28" t="s">
        <v>35</v>
      </c>
      <c r="B119" s="30" t="s">
        <v>369</v>
      </c>
      <c r="C119" s="273" t="s">
        <v>6</v>
      </c>
      <c r="D119" s="210">
        <v>3556.8</v>
      </c>
      <c r="E119" s="64">
        <v>165.6</v>
      </c>
      <c r="F119" s="71">
        <v>104.8</v>
      </c>
      <c r="G119" s="64">
        <v>133.5</v>
      </c>
      <c r="H119" s="361">
        <v>0</v>
      </c>
      <c r="I119" s="64"/>
      <c r="J119" s="195"/>
      <c r="K119" s="331">
        <f t="shared" si="5"/>
        <v>3960.7000000000003</v>
      </c>
    </row>
    <row r="120" spans="1:11" ht="36.75" customHeight="1" x14ac:dyDescent="0.2">
      <c r="A120" s="28" t="s">
        <v>35</v>
      </c>
      <c r="B120" s="30" t="s">
        <v>370</v>
      </c>
      <c r="C120" s="273" t="s">
        <v>6</v>
      </c>
      <c r="D120" s="210">
        <v>5054.1000000000004</v>
      </c>
      <c r="E120" s="64">
        <v>304.8</v>
      </c>
      <c r="F120" s="71">
        <v>1210.0999999999999</v>
      </c>
      <c r="G120" s="64">
        <v>478.9</v>
      </c>
      <c r="H120" s="361">
        <v>0</v>
      </c>
      <c r="I120" s="64"/>
      <c r="J120" s="195"/>
      <c r="K120" s="331">
        <f t="shared" si="5"/>
        <v>7047.9</v>
      </c>
    </row>
    <row r="121" spans="1:11" ht="36.75" customHeight="1" x14ac:dyDescent="0.2">
      <c r="A121" s="28" t="s">
        <v>35</v>
      </c>
      <c r="B121" s="30" t="s">
        <v>12</v>
      </c>
      <c r="C121" s="273" t="s">
        <v>6</v>
      </c>
      <c r="D121" s="210">
        <v>4996.72</v>
      </c>
      <c r="E121" s="64">
        <v>1186.4000000000001</v>
      </c>
      <c r="F121" s="71">
        <v>1153.95</v>
      </c>
      <c r="G121" s="64">
        <v>545.80000000000007</v>
      </c>
      <c r="H121" s="361">
        <v>592.70000000000005</v>
      </c>
      <c r="I121" s="64"/>
      <c r="J121" s="195"/>
      <c r="K121" s="331">
        <f t="shared" si="5"/>
        <v>8475.5700000000015</v>
      </c>
    </row>
    <row r="122" spans="1:11" ht="30" customHeight="1" x14ac:dyDescent="0.2">
      <c r="A122" s="551" t="s">
        <v>202</v>
      </c>
      <c r="B122" s="552"/>
      <c r="C122" s="35" t="s">
        <v>6</v>
      </c>
      <c r="D122" s="212">
        <f>SUM(D93:D121)</f>
        <v>116877.80000000003</v>
      </c>
      <c r="E122" s="73">
        <f>SUM(E93:E121)</f>
        <v>28720.6</v>
      </c>
      <c r="F122" s="73">
        <f>SUM(F93:F121)</f>
        <v>21051.989999999998</v>
      </c>
      <c r="G122" s="73">
        <f>SUM(G93:G121)</f>
        <v>18459.93</v>
      </c>
      <c r="H122" s="73">
        <f t="shared" ref="H122:J122" si="6">SUM(H93:H121)</f>
        <v>18013.249999999996</v>
      </c>
      <c r="I122" s="73">
        <f t="shared" si="6"/>
        <v>0</v>
      </c>
      <c r="J122" s="73">
        <f t="shared" si="6"/>
        <v>0</v>
      </c>
      <c r="K122" s="68">
        <f>SUM(D122:J122)</f>
        <v>203123.57</v>
      </c>
    </row>
    <row r="123" spans="1:11" s="5" customFormat="1" ht="30" customHeight="1" thickBot="1" x14ac:dyDescent="0.3">
      <c r="A123" s="613" t="s">
        <v>203</v>
      </c>
      <c r="B123" s="614"/>
      <c r="C123" s="115" t="s">
        <v>6</v>
      </c>
      <c r="D123" s="74">
        <v>135</v>
      </c>
      <c r="E123" s="75">
        <f>COUNTIF(E93:E121,"&gt;0")</f>
        <v>25</v>
      </c>
      <c r="F123" s="75">
        <f t="shared" ref="F123:J123" si="7">COUNTIF(F93:F121,"&gt;0")</f>
        <v>26</v>
      </c>
      <c r="G123" s="75">
        <f>COUNTIF(G93:G121,"&gt;0")</f>
        <v>26</v>
      </c>
      <c r="H123" s="75">
        <f t="shared" si="7"/>
        <v>21</v>
      </c>
      <c r="I123" s="75">
        <f t="shared" si="7"/>
        <v>0</v>
      </c>
      <c r="J123" s="75">
        <f t="shared" si="7"/>
        <v>0</v>
      </c>
      <c r="K123" s="76">
        <f>SUM(D123:J123)</f>
        <v>233</v>
      </c>
    </row>
    <row r="124" spans="1:11" s="5" customFormat="1" ht="24.95" customHeight="1" thickTop="1" x14ac:dyDescent="0.25">
      <c r="A124" s="615" t="s">
        <v>277</v>
      </c>
      <c r="B124" s="616"/>
      <c r="C124" s="617"/>
      <c r="D124" s="616"/>
      <c r="E124" s="616"/>
      <c r="F124" s="616"/>
      <c r="G124" s="616"/>
      <c r="H124" s="616"/>
      <c r="I124" s="616"/>
      <c r="J124" s="616"/>
      <c r="K124" s="618"/>
    </row>
    <row r="125" spans="1:11" ht="48" customHeight="1" thickBot="1" x14ac:dyDescent="0.25">
      <c r="A125" s="39" t="s">
        <v>100</v>
      </c>
      <c r="B125" s="645" t="s">
        <v>608</v>
      </c>
      <c r="C125" s="646"/>
      <c r="D125" s="120">
        <v>2019</v>
      </c>
      <c r="E125" s="14" t="s">
        <v>501</v>
      </c>
      <c r="F125" s="14" t="s">
        <v>502</v>
      </c>
      <c r="G125" s="14" t="s">
        <v>503</v>
      </c>
      <c r="H125" s="14" t="s">
        <v>504</v>
      </c>
      <c r="I125" s="113" t="s">
        <v>505</v>
      </c>
      <c r="J125" s="246" t="s">
        <v>506</v>
      </c>
      <c r="K125" s="15" t="s">
        <v>4</v>
      </c>
    </row>
    <row r="126" spans="1:11" ht="36.75" customHeight="1" thickTop="1" x14ac:dyDescent="0.2">
      <c r="A126" s="106"/>
      <c r="B126" s="32" t="s">
        <v>123</v>
      </c>
      <c r="C126" s="272" t="s">
        <v>6</v>
      </c>
      <c r="D126" s="213">
        <v>270</v>
      </c>
      <c r="E126" s="77" t="s">
        <v>547</v>
      </c>
      <c r="F126" s="77" t="s">
        <v>547</v>
      </c>
      <c r="G126" s="77" t="s">
        <v>547</v>
      </c>
      <c r="H126" s="361" t="s">
        <v>547</v>
      </c>
      <c r="I126" s="64"/>
      <c r="J126" s="197"/>
      <c r="K126" s="78">
        <f>SUM(D126:J126)</f>
        <v>270</v>
      </c>
    </row>
    <row r="127" spans="1:11" ht="36.75" customHeight="1" x14ac:dyDescent="0.2">
      <c r="A127" s="107"/>
      <c r="B127" s="37" t="s">
        <v>71</v>
      </c>
      <c r="C127" s="273" t="s">
        <v>6</v>
      </c>
      <c r="D127" s="214">
        <v>256.8</v>
      </c>
      <c r="E127" s="64" t="s">
        <v>547</v>
      </c>
      <c r="F127" s="64" t="s">
        <v>547</v>
      </c>
      <c r="G127" s="64" t="s">
        <v>547</v>
      </c>
      <c r="H127" s="361" t="s">
        <v>547</v>
      </c>
      <c r="I127" s="64"/>
      <c r="J127" s="195"/>
      <c r="K127" s="79">
        <f>SUM(D127:J127)</f>
        <v>256.8</v>
      </c>
    </row>
    <row r="128" spans="1:11" ht="36.75" customHeight="1" x14ac:dyDescent="0.2">
      <c r="A128" s="107"/>
      <c r="B128" s="37" t="s">
        <v>283</v>
      </c>
      <c r="C128" s="273" t="s">
        <v>6</v>
      </c>
      <c r="D128" s="214">
        <v>964.5</v>
      </c>
      <c r="E128" s="64" t="s">
        <v>547</v>
      </c>
      <c r="F128" s="64" t="s">
        <v>547</v>
      </c>
      <c r="G128" s="64" t="s">
        <v>547</v>
      </c>
      <c r="H128" s="361" t="s">
        <v>547</v>
      </c>
      <c r="I128" s="64"/>
      <c r="J128" s="195"/>
      <c r="K128" s="79">
        <f t="shared" ref="K128:K191" si="8">SUM(D128:J128)</f>
        <v>964.5</v>
      </c>
    </row>
    <row r="129" spans="1:11" ht="36.75" customHeight="1" x14ac:dyDescent="0.2">
      <c r="A129" s="107"/>
      <c r="B129" s="37" t="s">
        <v>199</v>
      </c>
      <c r="C129" s="273" t="s">
        <v>6</v>
      </c>
      <c r="D129" s="214">
        <v>904.17000000000007</v>
      </c>
      <c r="E129" s="64" t="s">
        <v>547</v>
      </c>
      <c r="F129" s="64" t="s">
        <v>547</v>
      </c>
      <c r="G129" s="64" t="s">
        <v>547</v>
      </c>
      <c r="H129" s="361" t="s">
        <v>547</v>
      </c>
      <c r="I129" s="64"/>
      <c r="J129" s="195"/>
      <c r="K129" s="79">
        <f t="shared" si="8"/>
        <v>904.17000000000007</v>
      </c>
    </row>
    <row r="130" spans="1:11" ht="36.75" customHeight="1" x14ac:dyDescent="0.2">
      <c r="A130" s="107"/>
      <c r="B130" s="37" t="s">
        <v>194</v>
      </c>
      <c r="C130" s="273" t="s">
        <v>6</v>
      </c>
      <c r="D130" s="214">
        <v>640</v>
      </c>
      <c r="E130" s="64" t="s">
        <v>547</v>
      </c>
      <c r="F130" s="64" t="s">
        <v>547</v>
      </c>
      <c r="G130" s="64" t="s">
        <v>547</v>
      </c>
      <c r="H130" s="361" t="s">
        <v>547</v>
      </c>
      <c r="I130" s="64"/>
      <c r="J130" s="195"/>
      <c r="K130" s="79">
        <f t="shared" si="8"/>
        <v>640</v>
      </c>
    </row>
    <row r="131" spans="1:11" ht="36.75" customHeight="1" x14ac:dyDescent="0.2">
      <c r="A131" s="107"/>
      <c r="B131" s="37" t="s">
        <v>198</v>
      </c>
      <c r="C131" s="273" t="s">
        <v>6</v>
      </c>
      <c r="D131" s="214">
        <v>1718.5</v>
      </c>
      <c r="E131" s="64" t="s">
        <v>547</v>
      </c>
      <c r="F131" s="64" t="s">
        <v>547</v>
      </c>
      <c r="G131" s="64" t="s">
        <v>547</v>
      </c>
      <c r="H131" s="361" t="s">
        <v>547</v>
      </c>
      <c r="I131" s="64"/>
      <c r="J131" s="195"/>
      <c r="K131" s="79">
        <f t="shared" si="8"/>
        <v>1718.5</v>
      </c>
    </row>
    <row r="132" spans="1:11" ht="36.75" customHeight="1" x14ac:dyDescent="0.2">
      <c r="A132" s="107"/>
      <c r="B132" s="37" t="s">
        <v>216</v>
      </c>
      <c r="C132" s="273" t="s">
        <v>6</v>
      </c>
      <c r="D132" s="214">
        <v>1616.17</v>
      </c>
      <c r="E132" s="64" t="s">
        <v>547</v>
      </c>
      <c r="F132" s="64" t="s">
        <v>547</v>
      </c>
      <c r="G132" s="64" t="s">
        <v>547</v>
      </c>
      <c r="H132" s="361" t="s">
        <v>547</v>
      </c>
      <c r="I132" s="64"/>
      <c r="J132" s="195"/>
      <c r="K132" s="79">
        <f t="shared" si="8"/>
        <v>1616.17</v>
      </c>
    </row>
    <row r="133" spans="1:11" ht="36.75" customHeight="1" x14ac:dyDescent="0.2">
      <c r="A133" s="107"/>
      <c r="B133" s="37" t="s">
        <v>217</v>
      </c>
      <c r="C133" s="273" t="s">
        <v>6</v>
      </c>
      <c r="D133" s="214">
        <v>1178.94</v>
      </c>
      <c r="E133" s="64" t="s">
        <v>547</v>
      </c>
      <c r="F133" s="64" t="s">
        <v>547</v>
      </c>
      <c r="G133" s="64" t="s">
        <v>547</v>
      </c>
      <c r="H133" s="361" t="s">
        <v>547</v>
      </c>
      <c r="I133" s="64"/>
      <c r="J133" s="195"/>
      <c r="K133" s="79">
        <f t="shared" si="8"/>
        <v>1178.94</v>
      </c>
    </row>
    <row r="134" spans="1:11" ht="36.75" customHeight="1" x14ac:dyDescent="0.2">
      <c r="A134" s="107"/>
      <c r="B134" s="37" t="s">
        <v>195</v>
      </c>
      <c r="C134" s="273" t="s">
        <v>6</v>
      </c>
      <c r="D134" s="214">
        <v>252</v>
      </c>
      <c r="E134" s="64" t="s">
        <v>547</v>
      </c>
      <c r="F134" s="64" t="s">
        <v>547</v>
      </c>
      <c r="G134" s="64" t="s">
        <v>547</v>
      </c>
      <c r="H134" s="361" t="s">
        <v>547</v>
      </c>
      <c r="I134" s="64"/>
      <c r="J134" s="195"/>
      <c r="K134" s="79">
        <f t="shared" si="8"/>
        <v>252</v>
      </c>
    </row>
    <row r="135" spans="1:11" ht="36.75" customHeight="1" x14ac:dyDescent="0.2">
      <c r="A135" s="107"/>
      <c r="B135" s="181" t="s">
        <v>93</v>
      </c>
      <c r="C135" s="273" t="s">
        <v>6</v>
      </c>
      <c r="D135" s="214">
        <v>152</v>
      </c>
      <c r="E135" s="64" t="s">
        <v>547</v>
      </c>
      <c r="F135" s="64" t="s">
        <v>547</v>
      </c>
      <c r="G135" s="64" t="s">
        <v>547</v>
      </c>
      <c r="H135" s="361" t="s">
        <v>547</v>
      </c>
      <c r="I135" s="64"/>
      <c r="J135" s="195"/>
      <c r="K135" s="79">
        <f t="shared" si="8"/>
        <v>152</v>
      </c>
    </row>
    <row r="136" spans="1:11" ht="36.75" customHeight="1" x14ac:dyDescent="0.2">
      <c r="A136" s="107"/>
      <c r="B136" s="181" t="s">
        <v>31</v>
      </c>
      <c r="C136" s="273" t="s">
        <v>6</v>
      </c>
      <c r="D136" s="214">
        <v>337</v>
      </c>
      <c r="E136" s="64" t="s">
        <v>547</v>
      </c>
      <c r="F136" s="64" t="s">
        <v>547</v>
      </c>
      <c r="G136" s="64" t="s">
        <v>547</v>
      </c>
      <c r="H136" s="361" t="s">
        <v>547</v>
      </c>
      <c r="I136" s="64"/>
      <c r="J136" s="195"/>
      <c r="K136" s="79">
        <f t="shared" si="8"/>
        <v>337</v>
      </c>
    </row>
    <row r="137" spans="1:11" ht="36.75" customHeight="1" x14ac:dyDescent="0.2">
      <c r="A137" s="107"/>
      <c r="B137" s="181" t="s">
        <v>57</v>
      </c>
      <c r="C137" s="273" t="s">
        <v>6</v>
      </c>
      <c r="D137" s="214">
        <v>152</v>
      </c>
      <c r="E137" s="64" t="s">
        <v>547</v>
      </c>
      <c r="F137" s="64" t="s">
        <v>547</v>
      </c>
      <c r="G137" s="64" t="s">
        <v>547</v>
      </c>
      <c r="H137" s="361" t="s">
        <v>547</v>
      </c>
      <c r="I137" s="64"/>
      <c r="J137" s="195"/>
      <c r="K137" s="79">
        <f t="shared" si="8"/>
        <v>152</v>
      </c>
    </row>
    <row r="138" spans="1:11" ht="36.75" customHeight="1" x14ac:dyDescent="0.2">
      <c r="A138" s="107"/>
      <c r="B138" s="37" t="s">
        <v>39</v>
      </c>
      <c r="C138" s="273" t="s">
        <v>6</v>
      </c>
      <c r="D138" s="214">
        <v>270</v>
      </c>
      <c r="E138" s="64" t="s">
        <v>547</v>
      </c>
      <c r="F138" s="64" t="s">
        <v>547</v>
      </c>
      <c r="G138" s="64" t="s">
        <v>547</v>
      </c>
      <c r="H138" s="361" t="s">
        <v>547</v>
      </c>
      <c r="I138" s="64"/>
      <c r="J138" s="195"/>
      <c r="K138" s="79">
        <f t="shared" si="8"/>
        <v>270</v>
      </c>
    </row>
    <row r="139" spans="1:11" ht="36.75" customHeight="1" x14ac:dyDescent="0.2">
      <c r="A139" s="107"/>
      <c r="B139" s="181" t="s">
        <v>124</v>
      </c>
      <c r="C139" s="273" t="s">
        <v>6</v>
      </c>
      <c r="D139" s="214">
        <v>152</v>
      </c>
      <c r="E139" s="64" t="s">
        <v>547</v>
      </c>
      <c r="F139" s="64" t="s">
        <v>547</v>
      </c>
      <c r="G139" s="64" t="s">
        <v>547</v>
      </c>
      <c r="H139" s="361" t="s">
        <v>547</v>
      </c>
      <c r="I139" s="64"/>
      <c r="J139" s="195"/>
      <c r="K139" s="79">
        <f t="shared" si="8"/>
        <v>152</v>
      </c>
    </row>
    <row r="140" spans="1:11" ht="36.75" customHeight="1" x14ac:dyDescent="0.2">
      <c r="A140" s="107"/>
      <c r="B140" s="181" t="s">
        <v>66</v>
      </c>
      <c r="C140" s="273" t="s">
        <v>6</v>
      </c>
      <c r="D140" s="214">
        <v>252</v>
      </c>
      <c r="E140" s="64" t="s">
        <v>547</v>
      </c>
      <c r="F140" s="64" t="s">
        <v>547</v>
      </c>
      <c r="G140" s="64" t="s">
        <v>547</v>
      </c>
      <c r="H140" s="361" t="s">
        <v>547</v>
      </c>
      <c r="I140" s="64"/>
      <c r="J140" s="195"/>
      <c r="K140" s="79">
        <f t="shared" si="8"/>
        <v>252</v>
      </c>
    </row>
    <row r="141" spans="1:11" ht="36.75" customHeight="1" x14ac:dyDescent="0.2">
      <c r="A141" s="107"/>
      <c r="B141" s="181" t="s">
        <v>284</v>
      </c>
      <c r="C141" s="273" t="s">
        <v>6</v>
      </c>
      <c r="D141" s="214">
        <v>152</v>
      </c>
      <c r="E141" s="64" t="s">
        <v>547</v>
      </c>
      <c r="F141" s="64" t="s">
        <v>547</v>
      </c>
      <c r="G141" s="64" t="s">
        <v>547</v>
      </c>
      <c r="H141" s="361" t="s">
        <v>547</v>
      </c>
      <c r="I141" s="64"/>
      <c r="J141" s="195"/>
      <c r="K141" s="79">
        <f t="shared" si="8"/>
        <v>152</v>
      </c>
    </row>
    <row r="142" spans="1:11" ht="36.75" customHeight="1" x14ac:dyDescent="0.2">
      <c r="A142" s="107"/>
      <c r="B142" s="181" t="s">
        <v>245</v>
      </c>
      <c r="C142" s="273" t="s">
        <v>6</v>
      </c>
      <c r="D142" s="214">
        <v>152</v>
      </c>
      <c r="E142" s="64" t="s">
        <v>547</v>
      </c>
      <c r="F142" s="64" t="s">
        <v>547</v>
      </c>
      <c r="G142" s="64" t="s">
        <v>547</v>
      </c>
      <c r="H142" s="361" t="s">
        <v>547</v>
      </c>
      <c r="I142" s="64"/>
      <c r="J142" s="195"/>
      <c r="K142" s="79">
        <f t="shared" si="8"/>
        <v>152</v>
      </c>
    </row>
    <row r="143" spans="1:11" ht="36.75" customHeight="1" x14ac:dyDescent="0.2">
      <c r="A143" s="107"/>
      <c r="B143" s="183" t="s">
        <v>214</v>
      </c>
      <c r="C143" s="273" t="s">
        <v>6</v>
      </c>
      <c r="D143" s="214">
        <v>270</v>
      </c>
      <c r="E143" s="64" t="s">
        <v>547</v>
      </c>
      <c r="F143" s="64" t="s">
        <v>547</v>
      </c>
      <c r="G143" s="64" t="s">
        <v>547</v>
      </c>
      <c r="H143" s="361" t="s">
        <v>547</v>
      </c>
      <c r="I143" s="64"/>
      <c r="J143" s="195"/>
      <c r="K143" s="79">
        <f t="shared" si="8"/>
        <v>270</v>
      </c>
    </row>
    <row r="144" spans="1:11" ht="36.75" customHeight="1" x14ac:dyDescent="0.2">
      <c r="A144" s="107"/>
      <c r="B144" s="181" t="s">
        <v>365</v>
      </c>
      <c r="C144" s="273" t="s">
        <v>6</v>
      </c>
      <c r="D144" s="214">
        <v>270</v>
      </c>
      <c r="E144" s="64" t="s">
        <v>547</v>
      </c>
      <c r="F144" s="64" t="s">
        <v>547</v>
      </c>
      <c r="G144" s="64" t="s">
        <v>547</v>
      </c>
      <c r="H144" s="361" t="s">
        <v>547</v>
      </c>
      <c r="I144" s="64"/>
      <c r="J144" s="195"/>
      <c r="K144" s="79">
        <f t="shared" si="8"/>
        <v>270</v>
      </c>
    </row>
    <row r="145" spans="1:11" ht="36.75" customHeight="1" x14ac:dyDescent="0.2">
      <c r="A145" s="107"/>
      <c r="B145" s="37" t="s">
        <v>13</v>
      </c>
      <c r="C145" s="273" t="s">
        <v>6</v>
      </c>
      <c r="D145" s="214">
        <v>270</v>
      </c>
      <c r="E145" s="64" t="s">
        <v>547</v>
      </c>
      <c r="F145" s="64" t="s">
        <v>547</v>
      </c>
      <c r="G145" s="64" t="s">
        <v>547</v>
      </c>
      <c r="H145" s="361" t="s">
        <v>547</v>
      </c>
      <c r="I145" s="64"/>
      <c r="J145" s="195"/>
      <c r="K145" s="79">
        <f t="shared" si="8"/>
        <v>270</v>
      </c>
    </row>
    <row r="146" spans="1:11" ht="36.75" customHeight="1" x14ac:dyDescent="0.2">
      <c r="A146" s="107"/>
      <c r="B146" s="183" t="s">
        <v>38</v>
      </c>
      <c r="C146" s="273" t="s">
        <v>6</v>
      </c>
      <c r="D146" s="214">
        <v>270</v>
      </c>
      <c r="E146" s="64" t="s">
        <v>547</v>
      </c>
      <c r="F146" s="64" t="s">
        <v>547</v>
      </c>
      <c r="G146" s="64" t="s">
        <v>547</v>
      </c>
      <c r="H146" s="361" t="s">
        <v>547</v>
      </c>
      <c r="I146" s="64"/>
      <c r="J146" s="195"/>
      <c r="K146" s="79">
        <f t="shared" si="8"/>
        <v>270</v>
      </c>
    </row>
    <row r="147" spans="1:11" ht="36.75" customHeight="1" x14ac:dyDescent="0.2">
      <c r="A147" s="107"/>
      <c r="B147" s="37" t="s">
        <v>642</v>
      </c>
      <c r="C147" s="273" t="s">
        <v>6</v>
      </c>
      <c r="D147" s="214">
        <v>1563.74</v>
      </c>
      <c r="E147" s="64" t="s">
        <v>547</v>
      </c>
      <c r="F147" s="64" t="s">
        <v>547</v>
      </c>
      <c r="G147" s="64" t="s">
        <v>547</v>
      </c>
      <c r="H147" s="361" t="s">
        <v>547</v>
      </c>
      <c r="I147" s="64"/>
      <c r="J147" s="195"/>
      <c r="K147" s="79">
        <f t="shared" si="8"/>
        <v>1563.74</v>
      </c>
    </row>
    <row r="148" spans="1:11" ht="36.75" customHeight="1" x14ac:dyDescent="0.2">
      <c r="A148" s="107"/>
      <c r="B148" s="183" t="s">
        <v>204</v>
      </c>
      <c r="C148" s="273" t="s">
        <v>6</v>
      </c>
      <c r="D148" s="214">
        <v>270</v>
      </c>
      <c r="E148" s="361" t="s">
        <v>547</v>
      </c>
      <c r="F148" s="361" t="s">
        <v>547</v>
      </c>
      <c r="G148" s="361" t="s">
        <v>547</v>
      </c>
      <c r="H148" s="361" t="s">
        <v>547</v>
      </c>
      <c r="I148" s="361"/>
      <c r="J148" s="341"/>
      <c r="K148" s="332">
        <f t="shared" si="8"/>
        <v>270</v>
      </c>
    </row>
    <row r="149" spans="1:11" ht="36.75" customHeight="1" x14ac:dyDescent="0.2">
      <c r="A149" s="107"/>
      <c r="B149" s="183" t="s">
        <v>193</v>
      </c>
      <c r="C149" s="273" t="s">
        <v>6</v>
      </c>
      <c r="D149" s="214">
        <v>152</v>
      </c>
      <c r="E149" s="64" t="s">
        <v>547</v>
      </c>
      <c r="F149" s="64" t="s">
        <v>547</v>
      </c>
      <c r="G149" s="64" t="s">
        <v>547</v>
      </c>
      <c r="H149" s="361" t="s">
        <v>547</v>
      </c>
      <c r="I149" s="64"/>
      <c r="J149" s="195"/>
      <c r="K149" s="79">
        <f t="shared" si="8"/>
        <v>152</v>
      </c>
    </row>
    <row r="150" spans="1:11" ht="36.75" customHeight="1" x14ac:dyDescent="0.2">
      <c r="A150" s="107"/>
      <c r="B150" s="37" t="s">
        <v>40</v>
      </c>
      <c r="C150" s="273" t="s">
        <v>6</v>
      </c>
      <c r="D150" s="214">
        <v>270</v>
      </c>
      <c r="E150" s="64" t="s">
        <v>547</v>
      </c>
      <c r="F150" s="64" t="s">
        <v>547</v>
      </c>
      <c r="G150" s="64" t="s">
        <v>547</v>
      </c>
      <c r="H150" s="361" t="s">
        <v>547</v>
      </c>
      <c r="I150" s="64"/>
      <c r="J150" s="195"/>
      <c r="K150" s="79">
        <f t="shared" si="8"/>
        <v>270</v>
      </c>
    </row>
    <row r="151" spans="1:11" ht="36.75" customHeight="1" x14ac:dyDescent="0.2">
      <c r="A151" s="107"/>
      <c r="B151" s="37" t="s">
        <v>72</v>
      </c>
      <c r="C151" s="273" t="s">
        <v>6</v>
      </c>
      <c r="D151" s="214">
        <v>2628.3400000000006</v>
      </c>
      <c r="E151" s="64" t="s">
        <v>547</v>
      </c>
      <c r="F151" s="64" t="s">
        <v>547</v>
      </c>
      <c r="G151" s="64" t="s">
        <v>547</v>
      </c>
      <c r="H151" s="361" t="s">
        <v>547</v>
      </c>
      <c r="I151" s="72"/>
      <c r="J151" s="248"/>
      <c r="K151" s="79">
        <f t="shared" si="8"/>
        <v>2628.3400000000006</v>
      </c>
    </row>
    <row r="152" spans="1:11" ht="47.25" customHeight="1" x14ac:dyDescent="0.2">
      <c r="A152" s="107"/>
      <c r="B152" s="181" t="s">
        <v>483</v>
      </c>
      <c r="C152" s="273" t="s">
        <v>6</v>
      </c>
      <c r="D152" s="214">
        <v>640</v>
      </c>
      <c r="E152" s="64" t="s">
        <v>547</v>
      </c>
      <c r="F152" s="64" t="s">
        <v>547</v>
      </c>
      <c r="G152" s="64" t="s">
        <v>547</v>
      </c>
      <c r="H152" s="361" t="s">
        <v>547</v>
      </c>
      <c r="I152" s="64"/>
      <c r="J152" s="195"/>
      <c r="K152" s="79">
        <f t="shared" si="8"/>
        <v>640</v>
      </c>
    </row>
    <row r="153" spans="1:11" ht="36.75" customHeight="1" x14ac:dyDescent="0.2">
      <c r="A153" s="107"/>
      <c r="B153" s="37" t="s">
        <v>58</v>
      </c>
      <c r="C153" s="273" t="s">
        <v>6</v>
      </c>
      <c r="D153" s="214">
        <v>640</v>
      </c>
      <c r="E153" s="64" t="s">
        <v>547</v>
      </c>
      <c r="F153" s="64" t="s">
        <v>547</v>
      </c>
      <c r="G153" s="64" t="s">
        <v>547</v>
      </c>
      <c r="H153" s="361" t="s">
        <v>547</v>
      </c>
      <c r="I153" s="64"/>
      <c r="J153" s="195"/>
      <c r="K153" s="79">
        <f t="shared" si="8"/>
        <v>640</v>
      </c>
    </row>
    <row r="154" spans="1:11" ht="36.75" customHeight="1" x14ac:dyDescent="0.2">
      <c r="A154" s="107"/>
      <c r="B154" s="37" t="s">
        <v>73</v>
      </c>
      <c r="C154" s="273" t="s">
        <v>6</v>
      </c>
      <c r="D154" s="214">
        <v>2607.04</v>
      </c>
      <c r="E154" s="64" t="s">
        <v>547</v>
      </c>
      <c r="F154" s="64" t="s">
        <v>547</v>
      </c>
      <c r="G154" s="64" t="s">
        <v>547</v>
      </c>
      <c r="H154" s="361" t="s">
        <v>547</v>
      </c>
      <c r="I154" s="64"/>
      <c r="J154" s="195"/>
      <c r="K154" s="79">
        <f t="shared" si="8"/>
        <v>2607.04</v>
      </c>
    </row>
    <row r="155" spans="1:11" ht="36.75" customHeight="1" x14ac:dyDescent="0.2">
      <c r="A155" s="107"/>
      <c r="B155" s="37" t="s">
        <v>201</v>
      </c>
      <c r="C155" s="273" t="s">
        <v>6</v>
      </c>
      <c r="D155" s="214">
        <v>1517.0900000000001</v>
      </c>
      <c r="E155" s="64" t="s">
        <v>547</v>
      </c>
      <c r="F155" s="64" t="s">
        <v>547</v>
      </c>
      <c r="G155" s="64" t="s">
        <v>547</v>
      </c>
      <c r="H155" s="361" t="s">
        <v>547</v>
      </c>
      <c r="I155" s="64"/>
      <c r="J155" s="195"/>
      <c r="K155" s="79">
        <f t="shared" si="8"/>
        <v>1517.0900000000001</v>
      </c>
    </row>
    <row r="156" spans="1:11" ht="36.75" customHeight="1" x14ac:dyDescent="0.2">
      <c r="A156" s="107"/>
      <c r="B156" s="37" t="s">
        <v>205</v>
      </c>
      <c r="C156" s="273" t="s">
        <v>6</v>
      </c>
      <c r="D156" s="214">
        <v>270</v>
      </c>
      <c r="E156" s="64" t="s">
        <v>547</v>
      </c>
      <c r="F156" s="64" t="s">
        <v>547</v>
      </c>
      <c r="G156" s="64" t="s">
        <v>547</v>
      </c>
      <c r="H156" s="361" t="s">
        <v>547</v>
      </c>
      <c r="I156" s="64"/>
      <c r="J156" s="195"/>
      <c r="K156" s="79">
        <f t="shared" si="8"/>
        <v>270</v>
      </c>
    </row>
    <row r="157" spans="1:11" ht="36.75" customHeight="1" x14ac:dyDescent="0.2">
      <c r="A157" s="107"/>
      <c r="B157" s="181" t="s">
        <v>468</v>
      </c>
      <c r="C157" s="273" t="s">
        <v>6</v>
      </c>
      <c r="D157" s="214">
        <v>152</v>
      </c>
      <c r="E157" s="64" t="s">
        <v>547</v>
      </c>
      <c r="F157" s="64" t="s">
        <v>547</v>
      </c>
      <c r="G157" s="64" t="s">
        <v>547</v>
      </c>
      <c r="H157" s="361" t="s">
        <v>547</v>
      </c>
      <c r="I157" s="64"/>
      <c r="J157" s="195"/>
      <c r="K157" s="79">
        <f t="shared" si="8"/>
        <v>152</v>
      </c>
    </row>
    <row r="158" spans="1:11" ht="36.75" customHeight="1" x14ac:dyDescent="0.2">
      <c r="A158" s="107"/>
      <c r="B158" s="37" t="s">
        <v>15</v>
      </c>
      <c r="C158" s="273" t="s">
        <v>6</v>
      </c>
      <c r="D158" s="214">
        <v>252</v>
      </c>
      <c r="E158" s="64" t="s">
        <v>547</v>
      </c>
      <c r="F158" s="64" t="s">
        <v>547</v>
      </c>
      <c r="G158" s="64" t="s">
        <v>547</v>
      </c>
      <c r="H158" s="361" t="s">
        <v>547</v>
      </c>
      <c r="I158" s="64"/>
      <c r="J158" s="195"/>
      <c r="K158" s="79">
        <f t="shared" si="8"/>
        <v>252</v>
      </c>
    </row>
    <row r="159" spans="1:11" ht="36.75" customHeight="1" x14ac:dyDescent="0.2">
      <c r="A159" s="107"/>
      <c r="B159" s="37" t="s">
        <v>70</v>
      </c>
      <c r="C159" s="273" t="s">
        <v>6</v>
      </c>
      <c r="D159" s="214">
        <v>168.4</v>
      </c>
      <c r="E159" s="64" t="s">
        <v>547</v>
      </c>
      <c r="F159" s="64" t="s">
        <v>547</v>
      </c>
      <c r="G159" s="64" t="s">
        <v>547</v>
      </c>
      <c r="H159" s="361" t="s">
        <v>547</v>
      </c>
      <c r="I159" s="64"/>
      <c r="J159" s="195"/>
      <c r="K159" s="79">
        <f t="shared" si="8"/>
        <v>168.4</v>
      </c>
    </row>
    <row r="160" spans="1:11" ht="36.75" customHeight="1" x14ac:dyDescent="0.2">
      <c r="A160" s="107"/>
      <c r="B160" s="37" t="s">
        <v>59</v>
      </c>
      <c r="C160" s="273" t="s">
        <v>6</v>
      </c>
      <c r="D160" s="214">
        <v>270</v>
      </c>
      <c r="E160" s="64" t="s">
        <v>547</v>
      </c>
      <c r="F160" s="64" t="s">
        <v>547</v>
      </c>
      <c r="G160" s="64" t="s">
        <v>547</v>
      </c>
      <c r="H160" s="361" t="s">
        <v>547</v>
      </c>
      <c r="I160" s="64"/>
      <c r="J160" s="195"/>
      <c r="K160" s="79">
        <f t="shared" si="8"/>
        <v>270</v>
      </c>
    </row>
    <row r="161" spans="1:11" ht="36.75" customHeight="1" x14ac:dyDescent="0.2">
      <c r="A161" s="107"/>
      <c r="B161" s="37" t="s">
        <v>358</v>
      </c>
      <c r="C161" s="273" t="s">
        <v>6</v>
      </c>
      <c r="D161" s="214">
        <v>270</v>
      </c>
      <c r="E161" s="64" t="s">
        <v>547</v>
      </c>
      <c r="F161" s="64" t="s">
        <v>547</v>
      </c>
      <c r="G161" s="64" t="s">
        <v>547</v>
      </c>
      <c r="H161" s="361" t="s">
        <v>547</v>
      </c>
      <c r="I161" s="64"/>
      <c r="J161" s="195"/>
      <c r="K161" s="79">
        <f t="shared" si="8"/>
        <v>270</v>
      </c>
    </row>
    <row r="162" spans="1:11" ht="36.75" customHeight="1" x14ac:dyDescent="0.2">
      <c r="A162" s="107"/>
      <c r="B162" s="37" t="s">
        <v>68</v>
      </c>
      <c r="C162" s="273" t="s">
        <v>6</v>
      </c>
      <c r="D162" s="214">
        <v>288</v>
      </c>
      <c r="E162" s="64" t="s">
        <v>547</v>
      </c>
      <c r="F162" s="64" t="s">
        <v>547</v>
      </c>
      <c r="G162" s="64" t="s">
        <v>547</v>
      </c>
      <c r="H162" s="361" t="s">
        <v>547</v>
      </c>
      <c r="I162" s="64"/>
      <c r="J162" s="195"/>
      <c r="K162" s="79">
        <f t="shared" si="8"/>
        <v>288</v>
      </c>
    </row>
    <row r="163" spans="1:11" ht="36.75" customHeight="1" x14ac:dyDescent="0.2">
      <c r="A163" s="107"/>
      <c r="B163" s="37" t="s">
        <v>285</v>
      </c>
      <c r="C163" s="273" t="s">
        <v>6</v>
      </c>
      <c r="D163" s="214">
        <v>898.42</v>
      </c>
      <c r="E163" s="64" t="s">
        <v>547</v>
      </c>
      <c r="F163" s="64" t="s">
        <v>547</v>
      </c>
      <c r="G163" s="64" t="s">
        <v>547</v>
      </c>
      <c r="H163" s="361" t="s">
        <v>547</v>
      </c>
      <c r="I163" s="64"/>
      <c r="J163" s="195"/>
      <c r="K163" s="79">
        <f t="shared" si="8"/>
        <v>898.42</v>
      </c>
    </row>
    <row r="164" spans="1:11" ht="36.75" customHeight="1" x14ac:dyDescent="0.2">
      <c r="A164" s="107"/>
      <c r="B164" s="37" t="s">
        <v>98</v>
      </c>
      <c r="C164" s="273" t="s">
        <v>6</v>
      </c>
      <c r="D164" s="214">
        <v>152</v>
      </c>
      <c r="E164" s="64" t="s">
        <v>547</v>
      </c>
      <c r="F164" s="64" t="s">
        <v>547</v>
      </c>
      <c r="G164" s="64" t="s">
        <v>547</v>
      </c>
      <c r="H164" s="361" t="s">
        <v>547</v>
      </c>
      <c r="I164" s="64"/>
      <c r="J164" s="195"/>
      <c r="K164" s="79">
        <f t="shared" si="8"/>
        <v>152</v>
      </c>
    </row>
    <row r="165" spans="1:11" ht="36.75" customHeight="1" x14ac:dyDescent="0.2">
      <c r="A165" s="107"/>
      <c r="B165" s="181" t="s">
        <v>467</v>
      </c>
      <c r="C165" s="273" t="s">
        <v>6</v>
      </c>
      <c r="D165" s="214">
        <v>152</v>
      </c>
      <c r="E165" s="64" t="s">
        <v>547</v>
      </c>
      <c r="F165" s="64" t="s">
        <v>547</v>
      </c>
      <c r="G165" s="64" t="s">
        <v>547</v>
      </c>
      <c r="H165" s="361" t="s">
        <v>547</v>
      </c>
      <c r="I165" s="64"/>
      <c r="J165" s="195"/>
      <c r="K165" s="79">
        <f t="shared" si="8"/>
        <v>152</v>
      </c>
    </row>
    <row r="166" spans="1:11" ht="36.75" customHeight="1" x14ac:dyDescent="0.2">
      <c r="A166" s="107"/>
      <c r="B166" s="181" t="s">
        <v>60</v>
      </c>
      <c r="C166" s="273" t="s">
        <v>6</v>
      </c>
      <c r="D166" s="214">
        <v>288</v>
      </c>
      <c r="E166" s="64" t="s">
        <v>547</v>
      </c>
      <c r="F166" s="64" t="s">
        <v>547</v>
      </c>
      <c r="G166" s="64" t="s">
        <v>547</v>
      </c>
      <c r="H166" s="361" t="s">
        <v>547</v>
      </c>
      <c r="I166" s="64"/>
      <c r="J166" s="195"/>
      <c r="K166" s="79">
        <f t="shared" si="8"/>
        <v>288</v>
      </c>
    </row>
    <row r="167" spans="1:11" ht="36.75" customHeight="1" x14ac:dyDescent="0.2">
      <c r="A167" s="107"/>
      <c r="B167" s="37" t="s">
        <v>286</v>
      </c>
      <c r="C167" s="273" t="s">
        <v>6</v>
      </c>
      <c r="D167" s="214">
        <v>873.09</v>
      </c>
      <c r="E167" s="64" t="s">
        <v>547</v>
      </c>
      <c r="F167" s="64" t="s">
        <v>547</v>
      </c>
      <c r="G167" s="64" t="s">
        <v>547</v>
      </c>
      <c r="H167" s="361" t="s">
        <v>547</v>
      </c>
      <c r="I167" s="64"/>
      <c r="J167" s="195"/>
      <c r="K167" s="79">
        <f t="shared" si="8"/>
        <v>873.09</v>
      </c>
    </row>
    <row r="168" spans="1:11" ht="36.75" customHeight="1" x14ac:dyDescent="0.2">
      <c r="A168" s="107"/>
      <c r="B168" s="37" t="s">
        <v>218</v>
      </c>
      <c r="C168" s="273" t="s">
        <v>6</v>
      </c>
      <c r="D168" s="214">
        <v>902.94</v>
      </c>
      <c r="E168" s="64" t="s">
        <v>547</v>
      </c>
      <c r="F168" s="64" t="s">
        <v>547</v>
      </c>
      <c r="G168" s="64" t="s">
        <v>547</v>
      </c>
      <c r="H168" s="361" t="s">
        <v>547</v>
      </c>
      <c r="I168" s="64"/>
      <c r="J168" s="195"/>
      <c r="K168" s="79">
        <f t="shared" si="8"/>
        <v>902.94</v>
      </c>
    </row>
    <row r="169" spans="1:11" ht="36.75" customHeight="1" x14ac:dyDescent="0.2">
      <c r="A169" s="107"/>
      <c r="B169" s="183" t="s">
        <v>197</v>
      </c>
      <c r="C169" s="273" t="s">
        <v>6</v>
      </c>
      <c r="D169" s="214">
        <v>152</v>
      </c>
      <c r="E169" s="64" t="s">
        <v>547</v>
      </c>
      <c r="F169" s="64" t="s">
        <v>547</v>
      </c>
      <c r="G169" s="64" t="s">
        <v>547</v>
      </c>
      <c r="H169" s="361" t="s">
        <v>547</v>
      </c>
      <c r="I169" s="64"/>
      <c r="J169" s="195"/>
      <c r="K169" s="79">
        <f t="shared" si="8"/>
        <v>152</v>
      </c>
    </row>
    <row r="170" spans="1:11" ht="36.75" customHeight="1" x14ac:dyDescent="0.2">
      <c r="A170" s="107"/>
      <c r="B170" s="37" t="s">
        <v>61</v>
      </c>
      <c r="C170" s="273" t="s">
        <v>6</v>
      </c>
      <c r="D170" s="214">
        <v>252</v>
      </c>
      <c r="E170" s="64" t="s">
        <v>547</v>
      </c>
      <c r="F170" s="64" t="s">
        <v>547</v>
      </c>
      <c r="G170" s="64" t="s">
        <v>547</v>
      </c>
      <c r="H170" s="361" t="s">
        <v>547</v>
      </c>
      <c r="I170" s="64"/>
      <c r="J170" s="195"/>
      <c r="K170" s="79">
        <f t="shared" si="8"/>
        <v>252</v>
      </c>
    </row>
    <row r="171" spans="1:11" ht="36.75" customHeight="1" x14ac:dyDescent="0.2">
      <c r="A171" s="107"/>
      <c r="B171" s="37" t="s">
        <v>62</v>
      </c>
      <c r="C171" s="273" t="s">
        <v>6</v>
      </c>
      <c r="D171" s="214">
        <v>270</v>
      </c>
      <c r="E171" s="64" t="s">
        <v>547</v>
      </c>
      <c r="F171" s="64" t="s">
        <v>547</v>
      </c>
      <c r="G171" s="64" t="s">
        <v>547</v>
      </c>
      <c r="H171" s="361" t="s">
        <v>547</v>
      </c>
      <c r="I171" s="64"/>
      <c r="J171" s="195"/>
      <c r="K171" s="79">
        <f t="shared" si="8"/>
        <v>270</v>
      </c>
    </row>
    <row r="172" spans="1:11" ht="36.75" customHeight="1" x14ac:dyDescent="0.2">
      <c r="A172" s="107"/>
      <c r="B172" s="183" t="s">
        <v>196</v>
      </c>
      <c r="C172" s="273" t="s">
        <v>6</v>
      </c>
      <c r="D172" s="214">
        <v>640</v>
      </c>
      <c r="E172" s="64" t="s">
        <v>547</v>
      </c>
      <c r="F172" s="64" t="s">
        <v>547</v>
      </c>
      <c r="G172" s="64" t="s">
        <v>547</v>
      </c>
      <c r="H172" s="361" t="s">
        <v>547</v>
      </c>
      <c r="I172" s="64"/>
      <c r="J172" s="195"/>
      <c r="K172" s="79">
        <f t="shared" si="8"/>
        <v>640</v>
      </c>
    </row>
    <row r="173" spans="1:11" ht="36.75" customHeight="1" x14ac:dyDescent="0.2">
      <c r="A173" s="107"/>
      <c r="B173" s="181" t="s">
        <v>355</v>
      </c>
      <c r="C173" s="273" t="s">
        <v>6</v>
      </c>
      <c r="D173" s="214">
        <v>360</v>
      </c>
      <c r="E173" s="64" t="s">
        <v>547</v>
      </c>
      <c r="F173" s="64" t="s">
        <v>547</v>
      </c>
      <c r="G173" s="64" t="s">
        <v>547</v>
      </c>
      <c r="H173" s="361" t="s">
        <v>547</v>
      </c>
      <c r="I173" s="64"/>
      <c r="J173" s="195"/>
      <c r="K173" s="79">
        <f t="shared" si="8"/>
        <v>360</v>
      </c>
    </row>
    <row r="174" spans="1:11" ht="36.75" customHeight="1" x14ac:dyDescent="0.2">
      <c r="A174" s="107"/>
      <c r="B174" s="183" t="s">
        <v>74</v>
      </c>
      <c r="C174" s="273" t="s">
        <v>6</v>
      </c>
      <c r="D174" s="214">
        <v>2535.3000000000002</v>
      </c>
      <c r="E174" s="64" t="s">
        <v>547</v>
      </c>
      <c r="F174" s="64" t="s">
        <v>547</v>
      </c>
      <c r="G174" s="64" t="s">
        <v>547</v>
      </c>
      <c r="H174" s="361" t="s">
        <v>547</v>
      </c>
      <c r="I174" s="64"/>
      <c r="J174" s="195"/>
      <c r="K174" s="79">
        <f t="shared" si="8"/>
        <v>2535.3000000000002</v>
      </c>
    </row>
    <row r="175" spans="1:11" ht="36.75" customHeight="1" x14ac:dyDescent="0.2">
      <c r="A175" s="107"/>
      <c r="B175" s="181" t="s">
        <v>215</v>
      </c>
      <c r="C175" s="273" t="s">
        <v>6</v>
      </c>
      <c r="D175" s="214">
        <v>270</v>
      </c>
      <c r="E175" s="64" t="s">
        <v>547</v>
      </c>
      <c r="F175" s="64" t="s">
        <v>547</v>
      </c>
      <c r="G175" s="64" t="s">
        <v>547</v>
      </c>
      <c r="H175" s="361" t="s">
        <v>547</v>
      </c>
      <c r="I175" s="64"/>
      <c r="J175" s="195"/>
      <c r="K175" s="79">
        <f t="shared" si="8"/>
        <v>270</v>
      </c>
    </row>
    <row r="176" spans="1:11" ht="36.75" customHeight="1" x14ac:dyDescent="0.2">
      <c r="A176" s="107"/>
      <c r="B176" s="37" t="s">
        <v>130</v>
      </c>
      <c r="C176" s="273" t="s">
        <v>6</v>
      </c>
      <c r="D176" s="214">
        <v>252</v>
      </c>
      <c r="E176" s="64" t="s">
        <v>547</v>
      </c>
      <c r="F176" s="64" t="s">
        <v>547</v>
      </c>
      <c r="G176" s="64" t="s">
        <v>547</v>
      </c>
      <c r="H176" s="361" t="s">
        <v>547</v>
      </c>
      <c r="I176" s="64"/>
      <c r="J176" s="195"/>
      <c r="K176" s="79">
        <f t="shared" si="8"/>
        <v>252</v>
      </c>
    </row>
    <row r="177" spans="1:11" ht="36.75" customHeight="1" x14ac:dyDescent="0.2">
      <c r="A177" s="107"/>
      <c r="B177" s="181" t="s">
        <v>274</v>
      </c>
      <c r="C177" s="273" t="s">
        <v>6</v>
      </c>
      <c r="D177" s="214">
        <v>270</v>
      </c>
      <c r="E177" s="64" t="s">
        <v>547</v>
      </c>
      <c r="F177" s="64" t="s">
        <v>547</v>
      </c>
      <c r="G177" s="64" t="s">
        <v>547</v>
      </c>
      <c r="H177" s="361" t="s">
        <v>547</v>
      </c>
      <c r="I177" s="64"/>
      <c r="J177" s="195"/>
      <c r="K177" s="79">
        <f t="shared" si="8"/>
        <v>270</v>
      </c>
    </row>
    <row r="178" spans="1:11" ht="36.75" customHeight="1" x14ac:dyDescent="0.2">
      <c r="A178" s="107"/>
      <c r="B178" s="183" t="s">
        <v>475</v>
      </c>
      <c r="C178" s="273" t="s">
        <v>6</v>
      </c>
      <c r="D178" s="214">
        <v>2566.4399999999996</v>
      </c>
      <c r="E178" s="64" t="s">
        <v>547</v>
      </c>
      <c r="F178" s="64" t="s">
        <v>547</v>
      </c>
      <c r="G178" s="64" t="s">
        <v>547</v>
      </c>
      <c r="H178" s="361" t="s">
        <v>547</v>
      </c>
      <c r="I178" s="72"/>
      <c r="J178" s="248"/>
      <c r="K178" s="79">
        <f t="shared" si="8"/>
        <v>2566.4399999999996</v>
      </c>
    </row>
    <row r="179" spans="1:11" ht="36.75" customHeight="1" x14ac:dyDescent="0.2">
      <c r="A179" s="107"/>
      <c r="B179" s="183" t="s">
        <v>353</v>
      </c>
      <c r="C179" s="273" t="s">
        <v>6</v>
      </c>
      <c r="D179" s="214">
        <v>274.39999999999998</v>
      </c>
      <c r="E179" s="64" t="s">
        <v>547</v>
      </c>
      <c r="F179" s="64" t="s">
        <v>547</v>
      </c>
      <c r="G179" s="64" t="s">
        <v>547</v>
      </c>
      <c r="H179" s="361" t="s">
        <v>547</v>
      </c>
      <c r="I179" s="64"/>
      <c r="J179" s="195"/>
      <c r="K179" s="79">
        <f t="shared" si="8"/>
        <v>274.39999999999998</v>
      </c>
    </row>
    <row r="180" spans="1:11" ht="36.75" customHeight="1" x14ac:dyDescent="0.2">
      <c r="A180" s="107"/>
      <c r="B180" s="181" t="s">
        <v>206</v>
      </c>
      <c r="C180" s="273" t="s">
        <v>6</v>
      </c>
      <c r="D180" s="214">
        <v>270</v>
      </c>
      <c r="E180" s="64" t="s">
        <v>547</v>
      </c>
      <c r="F180" s="64" t="s">
        <v>547</v>
      </c>
      <c r="G180" s="64" t="s">
        <v>547</v>
      </c>
      <c r="H180" s="361" t="s">
        <v>547</v>
      </c>
      <c r="I180" s="64"/>
      <c r="J180" s="195"/>
      <c r="K180" s="79">
        <f t="shared" si="8"/>
        <v>270</v>
      </c>
    </row>
    <row r="181" spans="1:11" ht="36.75" customHeight="1" x14ac:dyDescent="0.2">
      <c r="A181" s="107"/>
      <c r="B181" s="181" t="s">
        <v>32</v>
      </c>
      <c r="C181" s="273" t="s">
        <v>6</v>
      </c>
      <c r="D181" s="214">
        <v>1515.0900000000001</v>
      </c>
      <c r="E181" s="64" t="s">
        <v>547</v>
      </c>
      <c r="F181" s="64" t="s">
        <v>547</v>
      </c>
      <c r="G181" s="64" t="s">
        <v>547</v>
      </c>
      <c r="H181" s="361" t="s">
        <v>547</v>
      </c>
      <c r="I181" s="64"/>
      <c r="J181" s="195"/>
      <c r="K181" s="79">
        <f t="shared" si="8"/>
        <v>1515.0900000000001</v>
      </c>
    </row>
    <row r="182" spans="1:11" ht="36.75" customHeight="1" x14ac:dyDescent="0.2">
      <c r="A182" s="107"/>
      <c r="B182" s="37" t="s">
        <v>75</v>
      </c>
      <c r="C182" s="273" t="s">
        <v>6</v>
      </c>
      <c r="D182" s="214">
        <v>2339.3000000000002</v>
      </c>
      <c r="E182" s="64" t="s">
        <v>547</v>
      </c>
      <c r="F182" s="64" t="s">
        <v>547</v>
      </c>
      <c r="G182" s="64" t="s">
        <v>547</v>
      </c>
      <c r="H182" s="361" t="s">
        <v>547</v>
      </c>
      <c r="I182" s="64"/>
      <c r="J182" s="195"/>
      <c r="K182" s="79">
        <f t="shared" si="8"/>
        <v>2339.3000000000002</v>
      </c>
    </row>
    <row r="183" spans="1:11" ht="36.75" customHeight="1" x14ac:dyDescent="0.2">
      <c r="A183" s="107"/>
      <c r="B183" s="37" t="s">
        <v>63</v>
      </c>
      <c r="C183" s="273" t="s">
        <v>6</v>
      </c>
      <c r="D183" s="214">
        <v>270</v>
      </c>
      <c r="E183" s="64" t="s">
        <v>547</v>
      </c>
      <c r="F183" s="64" t="s">
        <v>547</v>
      </c>
      <c r="G183" s="64" t="s">
        <v>547</v>
      </c>
      <c r="H183" s="361" t="s">
        <v>547</v>
      </c>
      <c r="I183" s="64"/>
      <c r="J183" s="195"/>
      <c r="K183" s="79">
        <f t="shared" si="8"/>
        <v>270</v>
      </c>
    </row>
    <row r="184" spans="1:11" ht="36.75" customHeight="1" x14ac:dyDescent="0.2">
      <c r="A184" s="107"/>
      <c r="B184" s="37" t="s">
        <v>14</v>
      </c>
      <c r="C184" s="273" t="s">
        <v>6</v>
      </c>
      <c r="D184" s="214">
        <v>640</v>
      </c>
      <c r="E184" s="361" t="s">
        <v>547</v>
      </c>
      <c r="F184" s="361" t="s">
        <v>547</v>
      </c>
      <c r="G184" s="361" t="s">
        <v>547</v>
      </c>
      <c r="H184" s="361" t="s">
        <v>547</v>
      </c>
      <c r="I184" s="361"/>
      <c r="J184" s="341"/>
      <c r="K184" s="332">
        <f t="shared" si="8"/>
        <v>640</v>
      </c>
    </row>
    <row r="185" spans="1:11" ht="44.25" customHeight="1" x14ac:dyDescent="0.2">
      <c r="A185" s="107"/>
      <c r="B185" s="181" t="s">
        <v>273</v>
      </c>
      <c r="C185" s="273" t="s">
        <v>6</v>
      </c>
      <c r="D185" s="214">
        <v>152</v>
      </c>
      <c r="E185" s="64" t="s">
        <v>547</v>
      </c>
      <c r="F185" s="64" t="s">
        <v>547</v>
      </c>
      <c r="G185" s="64" t="s">
        <v>547</v>
      </c>
      <c r="H185" s="361" t="s">
        <v>547</v>
      </c>
      <c r="I185" s="64"/>
      <c r="J185" s="195"/>
      <c r="K185" s="79">
        <f t="shared" si="8"/>
        <v>152</v>
      </c>
    </row>
    <row r="186" spans="1:11" ht="36.75" customHeight="1" x14ac:dyDescent="0.2">
      <c r="A186" s="107"/>
      <c r="B186" s="37" t="s">
        <v>64</v>
      </c>
      <c r="C186" s="273" t="s">
        <v>6</v>
      </c>
      <c r="D186" s="214">
        <v>270</v>
      </c>
      <c r="E186" s="64" t="s">
        <v>547</v>
      </c>
      <c r="F186" s="64" t="s">
        <v>547</v>
      </c>
      <c r="G186" s="64" t="s">
        <v>547</v>
      </c>
      <c r="H186" s="361" t="s">
        <v>547</v>
      </c>
      <c r="I186" s="64"/>
      <c r="J186" s="195"/>
      <c r="K186" s="79">
        <f t="shared" si="8"/>
        <v>270</v>
      </c>
    </row>
    <row r="187" spans="1:11" ht="36.75" customHeight="1" x14ac:dyDescent="0.2">
      <c r="A187" s="107"/>
      <c r="B187" s="37" t="s">
        <v>76</v>
      </c>
      <c r="C187" s="273" t="s">
        <v>6</v>
      </c>
      <c r="D187" s="214">
        <v>0</v>
      </c>
      <c r="E187" s="64" t="s">
        <v>547</v>
      </c>
      <c r="F187" s="64" t="s">
        <v>547</v>
      </c>
      <c r="G187" s="64" t="s">
        <v>547</v>
      </c>
      <c r="H187" s="361" t="s">
        <v>547</v>
      </c>
      <c r="I187" s="64"/>
      <c r="J187" s="195"/>
      <c r="K187" s="79">
        <f t="shared" si="8"/>
        <v>0</v>
      </c>
    </row>
    <row r="188" spans="1:11" ht="36.75" customHeight="1" x14ac:dyDescent="0.2">
      <c r="A188" s="107"/>
      <c r="B188" s="37" t="s">
        <v>219</v>
      </c>
      <c r="C188" s="273" t="s">
        <v>6</v>
      </c>
      <c r="D188" s="214">
        <v>902.94</v>
      </c>
      <c r="E188" s="64" t="s">
        <v>547</v>
      </c>
      <c r="F188" s="64" t="s">
        <v>547</v>
      </c>
      <c r="G188" s="64" t="s">
        <v>547</v>
      </c>
      <c r="H188" s="361" t="s">
        <v>547</v>
      </c>
      <c r="I188" s="64"/>
      <c r="J188" s="195"/>
      <c r="K188" s="79">
        <f t="shared" si="8"/>
        <v>902.94</v>
      </c>
    </row>
    <row r="189" spans="1:11" ht="36.75" customHeight="1" x14ac:dyDescent="0.2">
      <c r="A189" s="107"/>
      <c r="B189" s="37" t="s">
        <v>287</v>
      </c>
      <c r="C189" s="273" t="s">
        <v>6</v>
      </c>
      <c r="D189" s="214">
        <v>152</v>
      </c>
      <c r="E189" s="64" t="s">
        <v>547</v>
      </c>
      <c r="F189" s="64" t="s">
        <v>547</v>
      </c>
      <c r="G189" s="64" t="s">
        <v>547</v>
      </c>
      <c r="H189" s="361" t="s">
        <v>547</v>
      </c>
      <c r="I189" s="64"/>
      <c r="J189" s="195"/>
      <c r="K189" s="79">
        <f t="shared" si="8"/>
        <v>152</v>
      </c>
    </row>
    <row r="190" spans="1:11" ht="36.75" customHeight="1" x14ac:dyDescent="0.2">
      <c r="A190" s="107"/>
      <c r="B190" s="181" t="s">
        <v>124</v>
      </c>
      <c r="C190" s="273" t="s">
        <v>6</v>
      </c>
      <c r="D190" s="214">
        <v>1294.5</v>
      </c>
      <c r="E190" s="64" t="s">
        <v>547</v>
      </c>
      <c r="F190" s="64" t="s">
        <v>547</v>
      </c>
      <c r="G190" s="64" t="s">
        <v>547</v>
      </c>
      <c r="H190" s="361" t="s">
        <v>547</v>
      </c>
      <c r="I190" s="64"/>
      <c r="J190" s="195"/>
      <c r="K190" s="79">
        <f t="shared" si="8"/>
        <v>1294.5</v>
      </c>
    </row>
    <row r="191" spans="1:11" ht="36.75" customHeight="1" x14ac:dyDescent="0.2">
      <c r="A191" s="107"/>
      <c r="B191" s="37" t="s">
        <v>36</v>
      </c>
      <c r="C191" s="273" t="s">
        <v>6</v>
      </c>
      <c r="D191" s="214">
        <v>640</v>
      </c>
      <c r="E191" s="64" t="s">
        <v>547</v>
      </c>
      <c r="F191" s="64" t="s">
        <v>547</v>
      </c>
      <c r="G191" s="64" t="s">
        <v>547</v>
      </c>
      <c r="H191" s="361" t="s">
        <v>547</v>
      </c>
      <c r="I191" s="64"/>
      <c r="J191" s="195"/>
      <c r="K191" s="79">
        <f t="shared" si="8"/>
        <v>640</v>
      </c>
    </row>
    <row r="192" spans="1:11" ht="36.75" customHeight="1" thickBot="1" x14ac:dyDescent="0.25">
      <c r="A192" s="108"/>
      <c r="B192" s="38" t="s">
        <v>12</v>
      </c>
      <c r="C192" s="274" t="s">
        <v>6</v>
      </c>
      <c r="D192" s="215">
        <v>270</v>
      </c>
      <c r="E192" s="80" t="s">
        <v>547</v>
      </c>
      <c r="F192" s="64" t="s">
        <v>547</v>
      </c>
      <c r="G192" s="64" t="s">
        <v>547</v>
      </c>
      <c r="H192" s="361" t="s">
        <v>547</v>
      </c>
      <c r="I192" s="64"/>
      <c r="J192" s="198"/>
      <c r="K192" s="82">
        <f>SUM(D192:J192)</f>
        <v>270</v>
      </c>
    </row>
    <row r="193" spans="1:13" ht="24.95" customHeight="1" thickTop="1" thickBot="1" x14ac:dyDescent="0.25">
      <c r="A193" s="601" t="s">
        <v>202</v>
      </c>
      <c r="B193" s="602"/>
      <c r="C193" s="115" t="s">
        <v>6</v>
      </c>
      <c r="D193" s="175">
        <f>SUM(D126:D192)</f>
        <v>42283.11</v>
      </c>
      <c r="E193" s="231">
        <f t="shared" ref="E193:J193" si="9">SUM(E126:E192)</f>
        <v>0</v>
      </c>
      <c r="F193" s="83">
        <f t="shared" si="9"/>
        <v>0</v>
      </c>
      <c r="G193" s="83">
        <f t="shared" si="9"/>
        <v>0</v>
      </c>
      <c r="H193" s="83">
        <f t="shared" si="9"/>
        <v>0</v>
      </c>
      <c r="I193" s="83">
        <f t="shared" si="9"/>
        <v>0</v>
      </c>
      <c r="J193" s="83">
        <f t="shared" si="9"/>
        <v>0</v>
      </c>
      <c r="K193" s="84">
        <f>SUM(D193:J193)</f>
        <v>42283.11</v>
      </c>
    </row>
    <row r="194" spans="1:13" ht="24.95" customHeight="1" thickTop="1" thickBot="1" x14ac:dyDescent="0.25">
      <c r="A194" s="601" t="s">
        <v>203</v>
      </c>
      <c r="B194" s="602"/>
      <c r="C194" s="115" t="s">
        <v>6</v>
      </c>
      <c r="D194" s="85">
        <v>88</v>
      </c>
      <c r="E194" s="86">
        <f t="shared" ref="E194:J194" si="10">COUNTIF(E126:E192,"&gt;0")</f>
        <v>0</v>
      </c>
      <c r="F194" s="86">
        <f t="shared" si="10"/>
        <v>0</v>
      </c>
      <c r="G194" s="86">
        <f t="shared" si="10"/>
        <v>0</v>
      </c>
      <c r="H194" s="86">
        <f t="shared" si="10"/>
        <v>0</v>
      </c>
      <c r="I194" s="86">
        <f t="shared" si="10"/>
        <v>0</v>
      </c>
      <c r="J194" s="86">
        <f t="shared" si="10"/>
        <v>0</v>
      </c>
      <c r="K194" s="87">
        <f>SUM(D194:J194)</f>
        <v>88</v>
      </c>
    </row>
    <row r="195" spans="1:13" ht="65.25" customHeight="1" thickTop="1" thickBot="1" x14ac:dyDescent="0.25">
      <c r="A195" s="639" t="s">
        <v>609</v>
      </c>
      <c r="B195" s="640"/>
      <c r="C195" s="640"/>
      <c r="D195" s="640"/>
      <c r="E195" s="640"/>
      <c r="F195" s="640"/>
      <c r="G195" s="640"/>
      <c r="H195" s="640"/>
      <c r="I195" s="640"/>
      <c r="J195" s="640"/>
      <c r="K195" s="641"/>
    </row>
    <row r="196" spans="1:13" ht="24.95" customHeight="1" thickTop="1" thickBot="1" x14ac:dyDescent="0.25">
      <c r="A196" s="622" t="s">
        <v>277</v>
      </c>
      <c r="B196" s="623"/>
      <c r="C196" s="623"/>
      <c r="D196" s="623"/>
      <c r="E196" s="623"/>
      <c r="F196" s="623"/>
      <c r="G196" s="623"/>
      <c r="H196" s="623"/>
      <c r="I196" s="623"/>
      <c r="J196" s="623"/>
      <c r="K196" s="624"/>
    </row>
    <row r="197" spans="1:13" ht="33" thickTop="1" thickBot="1" x14ac:dyDescent="0.25">
      <c r="A197" s="16" t="s">
        <v>100</v>
      </c>
      <c r="B197" s="627" t="s">
        <v>292</v>
      </c>
      <c r="C197" s="628"/>
      <c r="D197" s="12">
        <v>2019</v>
      </c>
      <c r="E197" s="12" t="s">
        <v>501</v>
      </c>
      <c r="F197" s="12" t="s">
        <v>502</v>
      </c>
      <c r="G197" s="12" t="s">
        <v>503</v>
      </c>
      <c r="H197" s="12" t="s">
        <v>504</v>
      </c>
      <c r="I197" s="22" t="s">
        <v>505</v>
      </c>
      <c r="J197" s="22" t="s">
        <v>506</v>
      </c>
      <c r="K197" s="13" t="s">
        <v>4</v>
      </c>
    </row>
    <row r="198" spans="1:13" ht="36.75" customHeight="1" thickTop="1" x14ac:dyDescent="0.2">
      <c r="A198" s="256" t="s">
        <v>99</v>
      </c>
      <c r="B198" s="166" t="s">
        <v>80</v>
      </c>
      <c r="C198" s="272" t="s">
        <v>6</v>
      </c>
      <c r="D198" s="218">
        <v>177.2</v>
      </c>
      <c r="E198" s="61">
        <v>118.8</v>
      </c>
      <c r="F198" s="71">
        <v>0</v>
      </c>
      <c r="G198" s="64">
        <v>230.1</v>
      </c>
      <c r="H198" s="361">
        <v>0</v>
      </c>
      <c r="I198" s="61"/>
      <c r="J198" s="262"/>
      <c r="K198" s="171">
        <f>SUM(D198:J198)</f>
        <v>526.1</v>
      </c>
    </row>
    <row r="199" spans="1:13" ht="36.75" customHeight="1" x14ac:dyDescent="0.2">
      <c r="A199" s="257" t="s">
        <v>373</v>
      </c>
      <c r="B199" s="181" t="s">
        <v>374</v>
      </c>
      <c r="C199" s="273" t="s">
        <v>6</v>
      </c>
      <c r="D199" s="216">
        <v>2678</v>
      </c>
      <c r="E199" s="64">
        <v>1164.6999999999998</v>
      </c>
      <c r="F199" s="71">
        <v>816.2</v>
      </c>
      <c r="G199" s="64">
        <v>1253.8999999999999</v>
      </c>
      <c r="H199" s="361">
        <v>797.1</v>
      </c>
      <c r="I199" s="64"/>
      <c r="J199" s="195"/>
      <c r="K199" s="172">
        <f>SUM(D199:J199)</f>
        <v>6709.9</v>
      </c>
    </row>
    <row r="200" spans="1:13" ht="44.25" customHeight="1" x14ac:dyDescent="0.2">
      <c r="A200" s="257" t="s">
        <v>112</v>
      </c>
      <c r="B200" s="181" t="s">
        <v>78</v>
      </c>
      <c r="C200" s="273" t="s">
        <v>6</v>
      </c>
      <c r="D200" s="295">
        <v>0</v>
      </c>
      <c r="E200" s="64">
        <v>0</v>
      </c>
      <c r="F200" s="71">
        <v>1063.2</v>
      </c>
      <c r="G200" s="64">
        <v>862.8</v>
      </c>
      <c r="H200" s="361">
        <v>942.6</v>
      </c>
      <c r="I200" s="64"/>
      <c r="J200" s="198"/>
      <c r="K200" s="172">
        <f t="shared" ref="K200:K209" si="11">SUM(D200:J200)</f>
        <v>2868.6</v>
      </c>
    </row>
    <row r="201" spans="1:13" ht="36.75" customHeight="1" x14ac:dyDescent="0.2">
      <c r="A201" s="257" t="s">
        <v>127</v>
      </c>
      <c r="B201" s="181" t="s">
        <v>128</v>
      </c>
      <c r="C201" s="273" t="s">
        <v>6</v>
      </c>
      <c r="D201" s="219">
        <v>0</v>
      </c>
      <c r="E201" s="64">
        <v>0</v>
      </c>
      <c r="F201" s="71">
        <v>1083.0999999999999</v>
      </c>
      <c r="G201" s="64">
        <v>885.7</v>
      </c>
      <c r="H201" s="361">
        <v>1234.4000000000001</v>
      </c>
      <c r="I201" s="64"/>
      <c r="J201" s="198"/>
      <c r="K201" s="172">
        <f t="shared" si="11"/>
        <v>3203.2</v>
      </c>
    </row>
    <row r="202" spans="1:13" ht="36.75" customHeight="1" x14ac:dyDescent="0.2">
      <c r="A202" s="365" t="s">
        <v>106</v>
      </c>
      <c r="B202" s="181" t="s">
        <v>83</v>
      </c>
      <c r="C202" s="273" t="s">
        <v>6</v>
      </c>
      <c r="D202" s="219">
        <v>0</v>
      </c>
      <c r="E202" s="361">
        <v>0</v>
      </c>
      <c r="F202" s="71">
        <v>976</v>
      </c>
      <c r="G202" s="361">
        <v>1238.5999999999999</v>
      </c>
      <c r="H202" s="361">
        <v>813.19999999999993</v>
      </c>
      <c r="I202" s="361"/>
      <c r="J202" s="341"/>
      <c r="K202" s="172">
        <f t="shared" si="11"/>
        <v>3027.7999999999997</v>
      </c>
    </row>
    <row r="203" spans="1:13" ht="36.75" customHeight="1" x14ac:dyDescent="0.2">
      <c r="A203" s="257" t="s">
        <v>299</v>
      </c>
      <c r="B203" s="388" t="s">
        <v>473</v>
      </c>
      <c r="C203" s="273" t="s">
        <v>6</v>
      </c>
      <c r="D203" s="219">
        <v>0</v>
      </c>
      <c r="E203" s="64">
        <v>0</v>
      </c>
      <c r="F203" s="71">
        <v>553.30000000000007</v>
      </c>
      <c r="G203" s="64">
        <v>1075</v>
      </c>
      <c r="H203" s="361">
        <v>635.80000000000007</v>
      </c>
      <c r="I203" s="64"/>
      <c r="J203" s="198"/>
      <c r="K203" s="172">
        <f t="shared" si="11"/>
        <v>2264.1000000000004</v>
      </c>
    </row>
    <row r="204" spans="1:13" ht="36.75" customHeight="1" x14ac:dyDescent="0.2">
      <c r="A204" s="257" t="s">
        <v>236</v>
      </c>
      <c r="B204" s="181" t="s">
        <v>302</v>
      </c>
      <c r="C204" s="273" t="s">
        <v>6</v>
      </c>
      <c r="D204" s="219">
        <v>0</v>
      </c>
      <c r="E204" s="64">
        <v>0</v>
      </c>
      <c r="F204" s="71">
        <v>1395.5</v>
      </c>
      <c r="G204" s="64">
        <v>2965.3999999999996</v>
      </c>
      <c r="H204" s="361">
        <v>1977.61</v>
      </c>
      <c r="I204" s="64"/>
      <c r="J204" s="198"/>
      <c r="K204" s="172">
        <f t="shared" si="11"/>
        <v>6338.5099999999993</v>
      </c>
    </row>
    <row r="205" spans="1:13" ht="36.75" customHeight="1" x14ac:dyDescent="0.25">
      <c r="A205" s="365" t="s">
        <v>235</v>
      </c>
      <c r="B205" s="382" t="s">
        <v>376</v>
      </c>
      <c r="C205" s="273" t="s">
        <v>6</v>
      </c>
      <c r="D205" s="409">
        <v>0</v>
      </c>
      <c r="E205" s="361">
        <v>0</v>
      </c>
      <c r="F205" s="71">
        <v>0</v>
      </c>
      <c r="G205" s="361">
        <v>0</v>
      </c>
      <c r="H205" s="361">
        <v>615.4</v>
      </c>
      <c r="I205" s="361"/>
      <c r="J205" s="198"/>
      <c r="K205" s="172">
        <f t="shared" si="11"/>
        <v>615.4</v>
      </c>
      <c r="M205"/>
    </row>
    <row r="206" spans="1:13" ht="36.75" customHeight="1" x14ac:dyDescent="0.25">
      <c r="A206" s="365" t="s">
        <v>300</v>
      </c>
      <c r="B206" s="388" t="s">
        <v>301</v>
      </c>
      <c r="C206" s="273" t="s">
        <v>6</v>
      </c>
      <c r="D206" s="409">
        <v>0</v>
      </c>
      <c r="E206" s="361">
        <v>0</v>
      </c>
      <c r="F206" s="71">
        <v>0</v>
      </c>
      <c r="G206" s="361">
        <v>0</v>
      </c>
      <c r="H206" s="361">
        <v>843.5</v>
      </c>
      <c r="I206" s="361"/>
      <c r="J206" s="198"/>
      <c r="K206" s="172">
        <f t="shared" si="11"/>
        <v>843.5</v>
      </c>
      <c r="M206"/>
    </row>
    <row r="207" spans="1:13" ht="36.75" customHeight="1" x14ac:dyDescent="0.25">
      <c r="A207" s="365" t="s">
        <v>396</v>
      </c>
      <c r="B207" s="382" t="s">
        <v>395</v>
      </c>
      <c r="C207" s="273" t="s">
        <v>6</v>
      </c>
      <c r="D207" s="409">
        <v>0</v>
      </c>
      <c r="E207" s="361">
        <v>0</v>
      </c>
      <c r="F207" s="71">
        <v>0</v>
      </c>
      <c r="G207" s="361">
        <v>0</v>
      </c>
      <c r="H207" s="361">
        <v>302.7</v>
      </c>
      <c r="I207" s="361"/>
      <c r="J207" s="198"/>
      <c r="K207" s="172">
        <f t="shared" si="11"/>
        <v>302.7</v>
      </c>
      <c r="M207"/>
    </row>
    <row r="208" spans="1:13" ht="36.75" customHeight="1" x14ac:dyDescent="0.25">
      <c r="A208" s="365" t="s">
        <v>107</v>
      </c>
      <c r="B208" s="388" t="s">
        <v>208</v>
      </c>
      <c r="C208" s="273" t="s">
        <v>6</v>
      </c>
      <c r="D208" s="409">
        <v>0</v>
      </c>
      <c r="E208" s="361">
        <v>0</v>
      </c>
      <c r="F208" s="71">
        <v>0</v>
      </c>
      <c r="G208" s="361">
        <v>0</v>
      </c>
      <c r="H208" s="361">
        <v>639.9</v>
      </c>
      <c r="I208" s="361"/>
      <c r="J208" s="198"/>
      <c r="K208" s="172">
        <f t="shared" si="11"/>
        <v>639.9</v>
      </c>
      <c r="M208"/>
    </row>
    <row r="209" spans="1:13" ht="36.75" customHeight="1" x14ac:dyDescent="0.25">
      <c r="A209" s="365" t="s">
        <v>398</v>
      </c>
      <c r="B209" s="382" t="s">
        <v>399</v>
      </c>
      <c r="C209" s="273" t="s">
        <v>6</v>
      </c>
      <c r="D209" s="409">
        <v>0</v>
      </c>
      <c r="E209" s="361">
        <v>0</v>
      </c>
      <c r="F209" s="71">
        <v>0</v>
      </c>
      <c r="G209" s="361">
        <v>0</v>
      </c>
      <c r="H209" s="361">
        <v>502.5</v>
      </c>
      <c r="I209" s="361"/>
      <c r="J209" s="198"/>
      <c r="K209" s="172">
        <f t="shared" si="11"/>
        <v>502.5</v>
      </c>
      <c r="M209"/>
    </row>
    <row r="210" spans="1:13" ht="36.75" customHeight="1" thickBot="1" x14ac:dyDescent="0.25">
      <c r="A210" s="33" t="s">
        <v>113</v>
      </c>
      <c r="B210" s="34" t="s">
        <v>81</v>
      </c>
      <c r="C210" s="274" t="s">
        <v>6</v>
      </c>
      <c r="D210" s="217">
        <v>1885.3</v>
      </c>
      <c r="E210" s="64">
        <v>0</v>
      </c>
      <c r="F210" s="71">
        <v>455.5</v>
      </c>
      <c r="G210" s="64">
        <v>499.2</v>
      </c>
      <c r="H210" s="361">
        <v>0</v>
      </c>
      <c r="I210" s="64"/>
      <c r="J210" s="198"/>
      <c r="K210" s="173">
        <f>SUM(D210:J210)</f>
        <v>2840</v>
      </c>
    </row>
    <row r="211" spans="1:13" ht="30" customHeight="1" thickTop="1" thickBot="1" x14ac:dyDescent="0.25">
      <c r="A211" s="601" t="s">
        <v>202</v>
      </c>
      <c r="B211" s="602"/>
      <c r="C211" s="19" t="s">
        <v>6</v>
      </c>
      <c r="D211" s="152">
        <f t="shared" ref="D211:J211" si="12">SUM(D198:D210)</f>
        <v>4740.5</v>
      </c>
      <c r="E211" s="151">
        <f t="shared" si="12"/>
        <v>1283.4999999999998</v>
      </c>
      <c r="F211" s="151">
        <f t="shared" si="12"/>
        <v>6342.8</v>
      </c>
      <c r="G211" s="151">
        <f t="shared" si="12"/>
        <v>9010.7000000000007</v>
      </c>
      <c r="H211" s="151">
        <f t="shared" si="12"/>
        <v>9304.7099999999991</v>
      </c>
      <c r="I211" s="151">
        <f t="shared" si="12"/>
        <v>0</v>
      </c>
      <c r="J211" s="200">
        <f t="shared" si="12"/>
        <v>0</v>
      </c>
      <c r="K211" s="84">
        <f>SUM(D211:J211)</f>
        <v>30682.21</v>
      </c>
    </row>
    <row r="212" spans="1:13" ht="29.25" customHeight="1" thickTop="1" thickBot="1" x14ac:dyDescent="0.25">
      <c r="A212" s="601" t="s">
        <v>203</v>
      </c>
      <c r="B212" s="602"/>
      <c r="C212" s="19" t="s">
        <v>6</v>
      </c>
      <c r="D212" s="86">
        <v>6</v>
      </c>
      <c r="E212" s="86">
        <f>COUNTIF(E198:E210,"&gt;0")</f>
        <v>2</v>
      </c>
      <c r="F212" s="86">
        <f>COUNTIF(F198:F210,"&gt;0")</f>
        <v>7</v>
      </c>
      <c r="G212" s="86">
        <f>COUNTIF(G198:G210,"&gt;0")</f>
        <v>8</v>
      </c>
      <c r="H212" s="86">
        <f>COUNTIF(H198:H210,"&gt;0")</f>
        <v>11</v>
      </c>
      <c r="I212" s="86">
        <v>0</v>
      </c>
      <c r="J212" s="199">
        <v>0</v>
      </c>
      <c r="K212" s="155">
        <f>SUM(D212:J212)</f>
        <v>34</v>
      </c>
    </row>
    <row r="213" spans="1:13" ht="36.75" customHeight="1" thickTop="1" thickBot="1" x14ac:dyDescent="0.25">
      <c r="A213" s="17" t="s">
        <v>30</v>
      </c>
      <c r="B213" s="627" t="s">
        <v>292</v>
      </c>
      <c r="C213" s="628"/>
      <c r="D213" s="12">
        <v>2019</v>
      </c>
      <c r="E213" s="12" t="s">
        <v>501</v>
      </c>
      <c r="F213" s="12" t="s">
        <v>502</v>
      </c>
      <c r="G213" s="12" t="s">
        <v>503</v>
      </c>
      <c r="H213" s="12" t="s">
        <v>504</v>
      </c>
      <c r="I213" s="22" t="s">
        <v>505</v>
      </c>
      <c r="J213" s="22" t="s">
        <v>506</v>
      </c>
      <c r="K213" s="13" t="s">
        <v>4</v>
      </c>
    </row>
    <row r="214" spans="1:13" ht="45" customHeight="1" thickTop="1" x14ac:dyDescent="0.2">
      <c r="A214" s="256" t="s">
        <v>33</v>
      </c>
      <c r="B214" s="181" t="s">
        <v>85</v>
      </c>
      <c r="C214" s="272" t="s">
        <v>6</v>
      </c>
      <c r="D214" s="218">
        <v>4574.8</v>
      </c>
      <c r="E214" s="64">
        <v>918.21999999999991</v>
      </c>
      <c r="F214" s="71">
        <v>1076.1999999999998</v>
      </c>
      <c r="G214" s="64">
        <v>1203.5</v>
      </c>
      <c r="H214" s="361">
        <v>1116.5</v>
      </c>
      <c r="I214" s="64"/>
      <c r="J214" s="197"/>
      <c r="K214" s="171">
        <f>SUM(D214:J214)</f>
        <v>8889.2200000000012</v>
      </c>
    </row>
    <row r="215" spans="1:13" ht="45" customHeight="1" x14ac:dyDescent="0.2">
      <c r="A215" s="181" t="s">
        <v>33</v>
      </c>
      <c r="B215" s="181" t="s">
        <v>86</v>
      </c>
      <c r="C215" s="273" t="s">
        <v>6</v>
      </c>
      <c r="D215" s="214">
        <v>0</v>
      </c>
      <c r="E215" s="64">
        <v>0</v>
      </c>
      <c r="F215" s="71">
        <v>414.2</v>
      </c>
      <c r="G215" s="64">
        <v>358.7</v>
      </c>
      <c r="H215" s="361">
        <v>790.9</v>
      </c>
      <c r="I215" s="64"/>
      <c r="J215" s="202"/>
      <c r="K215" s="296">
        <f t="shared" ref="K215:K222" si="13">SUM(D215:J215)</f>
        <v>1563.8</v>
      </c>
    </row>
    <row r="216" spans="1:13" ht="45" customHeight="1" thickBot="1" x14ac:dyDescent="0.25">
      <c r="A216" s="181" t="s">
        <v>89</v>
      </c>
      <c r="B216" s="181" t="s">
        <v>91</v>
      </c>
      <c r="C216" s="274" t="s">
        <v>6</v>
      </c>
      <c r="D216" s="64">
        <v>4003.6000000000004</v>
      </c>
      <c r="E216" s="64">
        <v>1893</v>
      </c>
      <c r="F216" s="71">
        <v>975.59999999999991</v>
      </c>
      <c r="G216" s="64">
        <v>1301.7</v>
      </c>
      <c r="H216" s="361">
        <v>1002.5</v>
      </c>
      <c r="I216" s="64"/>
      <c r="J216" s="198"/>
      <c r="K216" s="172">
        <f t="shared" si="13"/>
        <v>9176.4000000000015</v>
      </c>
    </row>
    <row r="217" spans="1:13" ht="45" customHeight="1" thickTop="1" thickBot="1" x14ac:dyDescent="0.3">
      <c r="A217" s="181" t="s">
        <v>35</v>
      </c>
      <c r="B217" s="382" t="s">
        <v>397</v>
      </c>
      <c r="C217" s="274" t="s">
        <v>6</v>
      </c>
      <c r="D217" s="407">
        <v>0</v>
      </c>
      <c r="E217" s="362">
        <v>0</v>
      </c>
      <c r="F217" s="408">
        <v>0</v>
      </c>
      <c r="G217" s="362">
        <v>0</v>
      </c>
      <c r="H217" s="361">
        <v>1126.4000000000001</v>
      </c>
      <c r="I217" s="361"/>
      <c r="J217" s="198"/>
      <c r="K217" s="172">
        <f t="shared" si="13"/>
        <v>1126.4000000000001</v>
      </c>
      <c r="M217"/>
    </row>
    <row r="218" spans="1:13" ht="45" customHeight="1" thickTop="1" x14ac:dyDescent="0.25">
      <c r="A218" s="287" t="s">
        <v>35</v>
      </c>
      <c r="B218" s="383" t="s">
        <v>303</v>
      </c>
      <c r="C218" s="679" t="s">
        <v>6</v>
      </c>
      <c r="D218" s="313">
        <v>0</v>
      </c>
      <c r="E218" s="314">
        <v>0</v>
      </c>
      <c r="F218" s="314">
        <v>0</v>
      </c>
      <c r="G218" s="376">
        <v>0</v>
      </c>
      <c r="H218" s="363">
        <v>647.29999999999995</v>
      </c>
      <c r="I218" s="363"/>
      <c r="J218" s="198"/>
      <c r="K218" s="680">
        <f t="shared" si="13"/>
        <v>647.29999999999995</v>
      </c>
      <c r="M218"/>
    </row>
    <row r="219" spans="1:13" ht="45" customHeight="1" x14ac:dyDescent="0.25">
      <c r="A219" s="181" t="s">
        <v>35</v>
      </c>
      <c r="B219" s="382" t="s">
        <v>625</v>
      </c>
      <c r="C219" s="273" t="s">
        <v>6</v>
      </c>
      <c r="D219" s="306">
        <v>0</v>
      </c>
      <c r="E219" s="373">
        <v>0</v>
      </c>
      <c r="F219" s="373">
        <v>0</v>
      </c>
      <c r="G219" s="361">
        <v>0</v>
      </c>
      <c r="H219" s="361">
        <v>301.20999999999998</v>
      </c>
      <c r="I219" s="361"/>
      <c r="J219" s="341"/>
      <c r="K219" s="172">
        <f t="shared" si="13"/>
        <v>301.20999999999998</v>
      </c>
      <c r="M219"/>
    </row>
    <row r="220" spans="1:13" ht="45" customHeight="1" x14ac:dyDescent="0.25">
      <c r="A220" s="181" t="s">
        <v>35</v>
      </c>
      <c r="B220" s="382" t="s">
        <v>558</v>
      </c>
      <c r="C220" s="273" t="s">
        <v>6</v>
      </c>
      <c r="D220" s="306">
        <v>0</v>
      </c>
      <c r="E220" s="373">
        <v>0</v>
      </c>
      <c r="F220" s="373">
        <v>0</v>
      </c>
      <c r="G220" s="361">
        <v>0</v>
      </c>
      <c r="H220" s="361">
        <v>424.8</v>
      </c>
      <c r="I220" s="361"/>
      <c r="J220" s="341"/>
      <c r="K220" s="172">
        <f t="shared" si="13"/>
        <v>424.8</v>
      </c>
      <c r="M220"/>
    </row>
    <row r="221" spans="1:13" ht="45" customHeight="1" x14ac:dyDescent="0.25">
      <c r="A221" s="293" t="s">
        <v>35</v>
      </c>
      <c r="B221" s="381" t="s">
        <v>465</v>
      </c>
      <c r="C221" s="275" t="s">
        <v>6</v>
      </c>
      <c r="D221" s="343">
        <v>0</v>
      </c>
      <c r="E221" s="372">
        <v>0</v>
      </c>
      <c r="F221" s="372">
        <v>0</v>
      </c>
      <c r="G221" s="362">
        <v>0</v>
      </c>
      <c r="H221" s="362">
        <v>341</v>
      </c>
      <c r="I221" s="362"/>
      <c r="J221" s="202"/>
      <c r="K221" s="681">
        <f t="shared" si="13"/>
        <v>341</v>
      </c>
      <c r="M221"/>
    </row>
    <row r="222" spans="1:13" ht="36.75" customHeight="1" thickBot="1" x14ac:dyDescent="0.25">
      <c r="A222" s="33" t="s">
        <v>35</v>
      </c>
      <c r="B222" s="30" t="s">
        <v>404</v>
      </c>
      <c r="C222" s="273" t="s">
        <v>6</v>
      </c>
      <c r="D222" s="214">
        <v>0</v>
      </c>
      <c r="E222" s="64">
        <v>0</v>
      </c>
      <c r="F222" s="71">
        <v>761.31999999999994</v>
      </c>
      <c r="G222" s="64">
        <v>1110.7</v>
      </c>
      <c r="H222" s="361">
        <v>592.70000000000005</v>
      </c>
      <c r="I222" s="64"/>
      <c r="J222" s="198"/>
      <c r="K222" s="299">
        <f t="shared" si="13"/>
        <v>2464.7200000000003</v>
      </c>
    </row>
    <row r="223" spans="1:13" ht="30" customHeight="1" thickTop="1" thickBot="1" x14ac:dyDescent="0.25">
      <c r="A223" s="601" t="s">
        <v>202</v>
      </c>
      <c r="B223" s="602"/>
      <c r="C223" s="19" t="s">
        <v>6</v>
      </c>
      <c r="D223" s="152">
        <f>SUM(D214:D222)</f>
        <v>8578.4000000000015</v>
      </c>
      <c r="E223" s="151">
        <f>SUM(E214:E222)</f>
        <v>2811.22</v>
      </c>
      <c r="F223" s="151">
        <f t="shared" ref="F223:H223" si="14">SUM(F214:F222)</f>
        <v>3227.3199999999997</v>
      </c>
      <c r="G223" s="151">
        <f>SUM(G214:G222)</f>
        <v>3974.6000000000004</v>
      </c>
      <c r="H223" s="151">
        <f t="shared" si="14"/>
        <v>6343.31</v>
      </c>
      <c r="I223" s="151">
        <f>SUM(I214:I222)</f>
        <v>0</v>
      </c>
      <c r="J223" s="151">
        <f>SUM(J214:J222)</f>
        <v>0</v>
      </c>
      <c r="K223" s="84">
        <f>SUM(D223:J223)</f>
        <v>24934.850000000002</v>
      </c>
    </row>
    <row r="224" spans="1:13" ht="30" customHeight="1" thickTop="1" thickBot="1" x14ac:dyDescent="0.25">
      <c r="A224" s="601" t="s">
        <v>203</v>
      </c>
      <c r="B224" s="602"/>
      <c r="C224" s="19" t="s">
        <v>6</v>
      </c>
      <c r="D224" s="220">
        <v>6</v>
      </c>
      <c r="E224" s="86">
        <f t="shared" ref="E224:H224" si="15">COUNTIF(E214:E222,"&gt;0")</f>
        <v>2</v>
      </c>
      <c r="F224" s="86">
        <f t="shared" si="15"/>
        <v>4</v>
      </c>
      <c r="G224" s="86">
        <f t="shared" si="15"/>
        <v>4</v>
      </c>
      <c r="H224" s="86">
        <f t="shared" si="15"/>
        <v>9</v>
      </c>
      <c r="I224" s="86">
        <v>0</v>
      </c>
      <c r="J224" s="86">
        <v>0</v>
      </c>
      <c r="K224" s="155">
        <f>SUM(D224:J224)</f>
        <v>25</v>
      </c>
    </row>
    <row r="225" spans="1:13" ht="36.75" customHeight="1" thickTop="1" thickBot="1" x14ac:dyDescent="0.25">
      <c r="A225" s="16" t="s">
        <v>100</v>
      </c>
      <c r="B225" s="627" t="s">
        <v>291</v>
      </c>
      <c r="C225" s="628"/>
      <c r="D225" s="221">
        <v>2019</v>
      </c>
      <c r="E225" s="12" t="s">
        <v>501</v>
      </c>
      <c r="F225" s="12" t="s">
        <v>502</v>
      </c>
      <c r="G225" s="12" t="s">
        <v>503</v>
      </c>
      <c r="H225" s="12" t="s">
        <v>504</v>
      </c>
      <c r="I225" s="22" t="s">
        <v>505</v>
      </c>
      <c r="J225" s="22" t="s">
        <v>506</v>
      </c>
      <c r="K225" s="13" t="s">
        <v>4</v>
      </c>
    </row>
    <row r="226" spans="1:13" ht="44.25" customHeight="1" thickTop="1" x14ac:dyDescent="0.2">
      <c r="A226" s="256" t="s">
        <v>385</v>
      </c>
      <c r="B226" s="418" t="s">
        <v>386</v>
      </c>
      <c r="C226" s="272" t="s">
        <v>6</v>
      </c>
      <c r="D226" s="300">
        <v>452.4</v>
      </c>
      <c r="E226" s="307">
        <v>0</v>
      </c>
      <c r="F226" s="307">
        <v>0</v>
      </c>
      <c r="G226" s="64">
        <v>0</v>
      </c>
      <c r="H226" s="361">
        <v>0</v>
      </c>
      <c r="I226" s="64"/>
      <c r="J226" s="197"/>
      <c r="K226" s="98">
        <f>SUM(D226:J226)</f>
        <v>452.4</v>
      </c>
    </row>
    <row r="227" spans="1:13" ht="36.75" customHeight="1" x14ac:dyDescent="0.2">
      <c r="A227" s="257" t="s">
        <v>99</v>
      </c>
      <c r="B227" s="181" t="s">
        <v>564</v>
      </c>
      <c r="C227" s="273" t="s">
        <v>6</v>
      </c>
      <c r="D227" s="306">
        <v>0</v>
      </c>
      <c r="E227" s="307">
        <v>0</v>
      </c>
      <c r="F227" s="307">
        <v>880.1</v>
      </c>
      <c r="G227" s="64">
        <v>164</v>
      </c>
      <c r="H227" s="361">
        <v>0</v>
      </c>
      <c r="I227" s="64"/>
      <c r="J227" s="195"/>
      <c r="K227" s="98">
        <f>SUM(D227:J227)</f>
        <v>1044.0999999999999</v>
      </c>
    </row>
    <row r="228" spans="1:13" ht="60" x14ac:dyDescent="0.2">
      <c r="A228" s="320" t="s">
        <v>570</v>
      </c>
      <c r="B228" s="181" t="s">
        <v>569</v>
      </c>
      <c r="C228" s="275" t="s">
        <v>6</v>
      </c>
      <c r="D228" s="316">
        <v>0</v>
      </c>
      <c r="E228" s="307">
        <v>0</v>
      </c>
      <c r="F228" s="307">
        <v>239.5</v>
      </c>
      <c r="G228" s="64">
        <v>0</v>
      </c>
      <c r="H228" s="361">
        <v>0</v>
      </c>
      <c r="I228" s="64"/>
      <c r="J228" s="197"/>
      <c r="K228" s="339">
        <f t="shared" ref="K228:K296" si="16">SUM(D228:J228)</f>
        <v>239.5</v>
      </c>
    </row>
    <row r="229" spans="1:13" ht="36.75" customHeight="1" x14ac:dyDescent="0.2">
      <c r="A229" s="320" t="s">
        <v>293</v>
      </c>
      <c r="B229" s="293" t="s">
        <v>294</v>
      </c>
      <c r="C229" s="275" t="s">
        <v>6</v>
      </c>
      <c r="D229" s="316">
        <v>1695.3</v>
      </c>
      <c r="E229" s="307">
        <v>568.20000000000005</v>
      </c>
      <c r="F229" s="307">
        <v>794.80000000000007</v>
      </c>
      <c r="G229" s="64">
        <v>649.70000000000005</v>
      </c>
      <c r="H229" s="361">
        <v>554.20000000000005</v>
      </c>
      <c r="I229" s="64"/>
      <c r="J229" s="197"/>
      <c r="K229" s="339">
        <f t="shared" si="16"/>
        <v>4262.2</v>
      </c>
    </row>
    <row r="230" spans="1:13" ht="36.75" customHeight="1" x14ac:dyDescent="0.2">
      <c r="A230" s="257" t="s">
        <v>563</v>
      </c>
      <c r="B230" s="181" t="s">
        <v>562</v>
      </c>
      <c r="C230" s="273" t="s">
        <v>6</v>
      </c>
      <c r="D230" s="317">
        <v>0</v>
      </c>
      <c r="E230" s="307">
        <v>0</v>
      </c>
      <c r="F230" s="307">
        <v>247.1</v>
      </c>
      <c r="G230" s="64">
        <v>0</v>
      </c>
      <c r="H230" s="361">
        <v>0</v>
      </c>
      <c r="I230" s="64"/>
      <c r="J230" s="195"/>
      <c r="K230" s="339">
        <f t="shared" si="16"/>
        <v>247.1</v>
      </c>
    </row>
    <row r="231" spans="1:13" ht="45" customHeight="1" x14ac:dyDescent="0.2">
      <c r="A231" s="257" t="s">
        <v>382</v>
      </c>
      <c r="B231" s="30" t="s">
        <v>381</v>
      </c>
      <c r="C231" s="273" t="s">
        <v>6</v>
      </c>
      <c r="D231" s="317">
        <v>614.29999999999995</v>
      </c>
      <c r="E231" s="307">
        <v>558.4</v>
      </c>
      <c r="F231" s="307">
        <v>260.3</v>
      </c>
      <c r="G231" s="64">
        <v>427.7</v>
      </c>
      <c r="H231" s="361">
        <v>428.8</v>
      </c>
      <c r="I231" s="64"/>
      <c r="J231" s="195"/>
      <c r="K231" s="339">
        <f t="shared" si="16"/>
        <v>2289.5</v>
      </c>
    </row>
    <row r="232" spans="1:13" ht="36.75" customHeight="1" x14ac:dyDescent="0.2">
      <c r="A232" s="257" t="s">
        <v>295</v>
      </c>
      <c r="B232" s="30" t="s">
        <v>375</v>
      </c>
      <c r="C232" s="273" t="s">
        <v>6</v>
      </c>
      <c r="D232" s="317">
        <v>1688.5</v>
      </c>
      <c r="E232" s="307">
        <v>960.2</v>
      </c>
      <c r="F232" s="307">
        <v>0</v>
      </c>
      <c r="G232" s="64">
        <v>0</v>
      </c>
      <c r="H232" s="361">
        <v>0</v>
      </c>
      <c r="I232" s="64"/>
      <c r="J232" s="195"/>
      <c r="K232" s="339">
        <f t="shared" si="16"/>
        <v>2648.7</v>
      </c>
    </row>
    <row r="233" spans="1:13" ht="36.75" customHeight="1" x14ac:dyDescent="0.2">
      <c r="A233" s="257" t="s">
        <v>99</v>
      </c>
      <c r="B233" s="388" t="s">
        <v>80</v>
      </c>
      <c r="C233" s="273" t="s">
        <v>6</v>
      </c>
      <c r="D233" s="317">
        <v>1356.8</v>
      </c>
      <c r="E233" s="307">
        <v>0</v>
      </c>
      <c r="F233" s="307">
        <v>0</v>
      </c>
      <c r="G233" s="64">
        <v>0</v>
      </c>
      <c r="H233" s="361">
        <v>0</v>
      </c>
      <c r="I233" s="64"/>
      <c r="J233" s="195"/>
      <c r="K233" s="339">
        <f t="shared" si="16"/>
        <v>1356.8</v>
      </c>
    </row>
    <row r="234" spans="1:13" ht="36.75" customHeight="1" x14ac:dyDescent="0.2">
      <c r="A234" s="257" t="s">
        <v>599</v>
      </c>
      <c r="B234" s="382" t="s">
        <v>639</v>
      </c>
      <c r="C234" s="273" t="s">
        <v>6</v>
      </c>
      <c r="D234" s="317">
        <v>0</v>
      </c>
      <c r="E234" s="307">
        <v>0</v>
      </c>
      <c r="F234" s="307">
        <v>0</v>
      </c>
      <c r="G234" s="64">
        <v>164.5</v>
      </c>
      <c r="H234" s="361">
        <v>318.3</v>
      </c>
      <c r="I234" s="64"/>
      <c r="J234" s="195"/>
      <c r="K234" s="339">
        <f t="shared" si="16"/>
        <v>482.8</v>
      </c>
    </row>
    <row r="235" spans="1:13" ht="36.75" customHeight="1" x14ac:dyDescent="0.25">
      <c r="A235" s="365" t="s">
        <v>614</v>
      </c>
      <c r="B235" s="388" t="s">
        <v>613</v>
      </c>
      <c r="C235" s="273" t="s">
        <v>6</v>
      </c>
      <c r="D235" s="348">
        <v>0</v>
      </c>
      <c r="E235" s="373">
        <v>0</v>
      </c>
      <c r="F235" s="373">
        <v>0</v>
      </c>
      <c r="G235" s="373">
        <v>0</v>
      </c>
      <c r="H235" s="361">
        <v>267.60000000000002</v>
      </c>
      <c r="I235" s="361"/>
      <c r="J235" s="341"/>
      <c r="K235" s="339">
        <f t="shared" si="16"/>
        <v>267.60000000000002</v>
      </c>
      <c r="M235"/>
    </row>
    <row r="236" spans="1:13" ht="36.75" customHeight="1" x14ac:dyDescent="0.25">
      <c r="A236" s="365" t="s">
        <v>621</v>
      </c>
      <c r="B236" s="382" t="s">
        <v>620</v>
      </c>
      <c r="C236" s="273" t="s">
        <v>6</v>
      </c>
      <c r="D236" s="348">
        <v>0</v>
      </c>
      <c r="E236" s="373">
        <v>0</v>
      </c>
      <c r="F236" s="373">
        <v>0</v>
      </c>
      <c r="G236" s="373">
        <v>0</v>
      </c>
      <c r="H236" s="361">
        <v>570.1</v>
      </c>
      <c r="I236" s="361"/>
      <c r="J236" s="341"/>
      <c r="K236" s="339">
        <f t="shared" si="16"/>
        <v>570.1</v>
      </c>
      <c r="M236"/>
    </row>
    <row r="237" spans="1:13" ht="36.75" customHeight="1" x14ac:dyDescent="0.25">
      <c r="A237" s="365" t="s">
        <v>239</v>
      </c>
      <c r="B237" s="388" t="s">
        <v>622</v>
      </c>
      <c r="C237" s="273" t="s">
        <v>6</v>
      </c>
      <c r="D237" s="348">
        <v>0</v>
      </c>
      <c r="E237" s="373">
        <v>0</v>
      </c>
      <c r="F237" s="373">
        <v>0</v>
      </c>
      <c r="G237" s="373">
        <v>0</v>
      </c>
      <c r="H237" s="361">
        <v>196.9</v>
      </c>
      <c r="I237" s="361"/>
      <c r="J237" s="341"/>
      <c r="K237" s="339">
        <f t="shared" si="16"/>
        <v>196.9</v>
      </c>
      <c r="M237"/>
    </row>
    <row r="238" spans="1:13" ht="36.75" customHeight="1" x14ac:dyDescent="0.2">
      <c r="A238" s="257" t="s">
        <v>576</v>
      </c>
      <c r="B238" s="382" t="s">
        <v>577</v>
      </c>
      <c r="C238" s="273" t="s">
        <v>6</v>
      </c>
      <c r="D238" s="317">
        <v>0</v>
      </c>
      <c r="E238" s="307">
        <v>0</v>
      </c>
      <c r="F238" s="307">
        <v>115.5</v>
      </c>
      <c r="G238" s="64">
        <v>0</v>
      </c>
      <c r="H238" s="361">
        <v>0</v>
      </c>
      <c r="I238" s="64"/>
      <c r="J238" s="195"/>
      <c r="K238" s="339">
        <f t="shared" si="16"/>
        <v>115.5</v>
      </c>
    </row>
    <row r="239" spans="1:13" ht="36.75" customHeight="1" x14ac:dyDescent="0.2">
      <c r="A239" s="257" t="s">
        <v>105</v>
      </c>
      <c r="B239" s="382" t="s">
        <v>288</v>
      </c>
      <c r="C239" s="273" t="s">
        <v>6</v>
      </c>
      <c r="D239" s="317">
        <v>193.64</v>
      </c>
      <c r="E239" s="307">
        <v>0</v>
      </c>
      <c r="F239" s="307">
        <v>0</v>
      </c>
      <c r="G239" s="64">
        <v>0</v>
      </c>
      <c r="H239" s="361">
        <v>0</v>
      </c>
      <c r="I239" s="64"/>
      <c r="J239" s="195"/>
      <c r="K239" s="339">
        <f t="shared" si="16"/>
        <v>193.64</v>
      </c>
    </row>
    <row r="240" spans="1:13" ht="36.75" customHeight="1" x14ac:dyDescent="0.2">
      <c r="A240" s="257" t="s">
        <v>589</v>
      </c>
      <c r="B240" s="382" t="s">
        <v>588</v>
      </c>
      <c r="C240" s="273" t="s">
        <v>6</v>
      </c>
      <c r="D240" s="317">
        <v>0</v>
      </c>
      <c r="E240" s="307">
        <v>0</v>
      </c>
      <c r="F240" s="307">
        <v>0</v>
      </c>
      <c r="G240" s="64">
        <v>279.60000000000002</v>
      </c>
      <c r="H240" s="361">
        <v>0</v>
      </c>
      <c r="I240" s="64"/>
      <c r="J240" s="195"/>
      <c r="K240" s="339">
        <f t="shared" si="16"/>
        <v>279.60000000000002</v>
      </c>
    </row>
    <row r="241" spans="1:13" ht="36.75" customHeight="1" x14ac:dyDescent="0.2">
      <c r="A241" s="257" t="s">
        <v>591</v>
      </c>
      <c r="B241" s="382" t="s">
        <v>590</v>
      </c>
      <c r="C241" s="273" t="s">
        <v>6</v>
      </c>
      <c r="D241" s="317">
        <v>0</v>
      </c>
      <c r="E241" s="307">
        <v>0</v>
      </c>
      <c r="F241" s="307">
        <v>0</v>
      </c>
      <c r="G241" s="64">
        <v>493.7</v>
      </c>
      <c r="H241" s="361">
        <v>584.40000000000009</v>
      </c>
      <c r="I241" s="64"/>
      <c r="J241" s="195"/>
      <c r="K241" s="339">
        <f t="shared" si="16"/>
        <v>1078.1000000000001</v>
      </c>
    </row>
    <row r="242" spans="1:13" ht="36.75" customHeight="1" x14ac:dyDescent="0.2">
      <c r="A242" s="365" t="s">
        <v>598</v>
      </c>
      <c r="B242" s="30" t="s">
        <v>297</v>
      </c>
      <c r="C242" s="273" t="s">
        <v>6</v>
      </c>
      <c r="D242" s="348">
        <v>812.91000000000008</v>
      </c>
      <c r="E242" s="373">
        <v>700.9</v>
      </c>
      <c r="F242" s="373">
        <v>316.8</v>
      </c>
      <c r="G242" s="361">
        <v>471.1</v>
      </c>
      <c r="H242" s="361">
        <v>775.2</v>
      </c>
      <c r="I242" s="361"/>
      <c r="J242" s="341"/>
      <c r="K242" s="332">
        <f t="shared" si="16"/>
        <v>3076.91</v>
      </c>
    </row>
    <row r="243" spans="1:13" ht="36.75" customHeight="1" x14ac:dyDescent="0.2">
      <c r="A243" s="257" t="s">
        <v>257</v>
      </c>
      <c r="B243" s="181" t="s">
        <v>516</v>
      </c>
      <c r="C243" s="273" t="s">
        <v>6</v>
      </c>
      <c r="D243" s="317">
        <v>0</v>
      </c>
      <c r="E243" s="307">
        <v>215.1</v>
      </c>
      <c r="F243" s="307">
        <v>0</v>
      </c>
      <c r="G243" s="64">
        <v>242.8</v>
      </c>
      <c r="H243" s="361">
        <v>524.29999999999995</v>
      </c>
      <c r="I243" s="64"/>
      <c r="J243" s="195"/>
      <c r="K243" s="339">
        <f t="shared" si="16"/>
        <v>982.19999999999993</v>
      </c>
    </row>
    <row r="244" spans="1:13" ht="36.75" customHeight="1" x14ac:dyDescent="0.2">
      <c r="A244" s="257" t="s">
        <v>106</v>
      </c>
      <c r="B244" s="181" t="s">
        <v>83</v>
      </c>
      <c r="C244" s="273" t="s">
        <v>6</v>
      </c>
      <c r="D244" s="317">
        <v>4677.25</v>
      </c>
      <c r="E244" s="307">
        <v>1348.3000000000002</v>
      </c>
      <c r="F244" s="307">
        <v>0</v>
      </c>
      <c r="G244" s="64">
        <v>0</v>
      </c>
      <c r="H244" s="361">
        <v>0</v>
      </c>
      <c r="I244" s="64"/>
      <c r="J244" s="195"/>
      <c r="K244" s="339">
        <f t="shared" si="16"/>
        <v>6025.55</v>
      </c>
    </row>
    <row r="245" spans="1:13" ht="36.75" customHeight="1" x14ac:dyDescent="0.2">
      <c r="A245" s="257" t="s">
        <v>109</v>
      </c>
      <c r="B245" s="181" t="s">
        <v>486</v>
      </c>
      <c r="C245" s="273" t="s">
        <v>6</v>
      </c>
      <c r="D245" s="317">
        <v>212.9</v>
      </c>
      <c r="E245" s="307">
        <v>0</v>
      </c>
      <c r="F245" s="307">
        <v>0</v>
      </c>
      <c r="G245" s="64">
        <v>0</v>
      </c>
      <c r="H245" s="361">
        <v>0</v>
      </c>
      <c r="I245" s="64"/>
      <c r="J245" s="195"/>
      <c r="K245" s="339">
        <f t="shared" si="16"/>
        <v>212.9</v>
      </c>
    </row>
    <row r="246" spans="1:13" ht="36.75" customHeight="1" x14ac:dyDescent="0.2">
      <c r="A246" s="257" t="s">
        <v>134</v>
      </c>
      <c r="B246" s="181" t="s">
        <v>133</v>
      </c>
      <c r="C246" s="273" t="s">
        <v>6</v>
      </c>
      <c r="D246" s="317">
        <v>253.1</v>
      </c>
      <c r="E246" s="307">
        <v>0</v>
      </c>
      <c r="F246" s="307">
        <v>0</v>
      </c>
      <c r="G246" s="64">
        <v>0</v>
      </c>
      <c r="H246" s="361">
        <v>0</v>
      </c>
      <c r="I246" s="64"/>
      <c r="J246" s="195"/>
      <c r="K246" s="339">
        <f t="shared" si="16"/>
        <v>253.1</v>
      </c>
    </row>
    <row r="247" spans="1:13" ht="36.75" customHeight="1" x14ac:dyDescent="0.2">
      <c r="A247" s="257" t="s">
        <v>235</v>
      </c>
      <c r="B247" s="181" t="s">
        <v>376</v>
      </c>
      <c r="C247" s="273" t="s">
        <v>6</v>
      </c>
      <c r="D247" s="317">
        <v>1964.5</v>
      </c>
      <c r="E247" s="307">
        <v>902.09999999999991</v>
      </c>
      <c r="F247" s="307">
        <v>610.4</v>
      </c>
      <c r="G247" s="64">
        <v>886.1</v>
      </c>
      <c r="H247" s="361">
        <v>0</v>
      </c>
      <c r="I247" s="64"/>
      <c r="J247" s="195"/>
      <c r="K247" s="339">
        <f t="shared" si="16"/>
        <v>4363.1000000000004</v>
      </c>
    </row>
    <row r="248" spans="1:13" ht="36.75" customHeight="1" x14ac:dyDescent="0.2">
      <c r="A248" s="257" t="s">
        <v>125</v>
      </c>
      <c r="B248" s="181" t="s">
        <v>126</v>
      </c>
      <c r="C248" s="273" t="s">
        <v>6</v>
      </c>
      <c r="D248" s="317">
        <v>2995.96</v>
      </c>
      <c r="E248" s="307">
        <v>1489.2</v>
      </c>
      <c r="F248" s="307">
        <v>320.39999999999998</v>
      </c>
      <c r="G248" s="64">
        <v>156.19999999999999</v>
      </c>
      <c r="H248" s="361">
        <v>231.8</v>
      </c>
      <c r="I248" s="64"/>
      <c r="J248" s="195"/>
      <c r="K248" s="339">
        <f t="shared" si="16"/>
        <v>5193.5599999999995</v>
      </c>
    </row>
    <row r="249" spans="1:13" ht="36.75" customHeight="1" x14ac:dyDescent="0.2">
      <c r="A249" s="257" t="s">
        <v>111</v>
      </c>
      <c r="B249" s="181" t="s">
        <v>377</v>
      </c>
      <c r="C249" s="273" t="s">
        <v>6</v>
      </c>
      <c r="D249" s="317">
        <v>280.64999999999998</v>
      </c>
      <c r="E249" s="307">
        <v>253.4</v>
      </c>
      <c r="F249" s="307">
        <v>416</v>
      </c>
      <c r="G249" s="64">
        <v>1049.9000000000001</v>
      </c>
      <c r="H249" s="361">
        <v>373.3</v>
      </c>
      <c r="I249" s="64"/>
      <c r="J249" s="195"/>
      <c r="K249" s="339">
        <f>SUM(D249:J249)</f>
        <v>2373.25</v>
      </c>
    </row>
    <row r="250" spans="1:13" ht="36.75" customHeight="1" x14ac:dyDescent="0.2">
      <c r="A250" s="257" t="s">
        <v>522</v>
      </c>
      <c r="B250" s="181" t="s">
        <v>521</v>
      </c>
      <c r="C250" s="273" t="s">
        <v>6</v>
      </c>
      <c r="D250" s="317">
        <v>0</v>
      </c>
      <c r="E250" s="307">
        <v>708.4</v>
      </c>
      <c r="F250" s="307">
        <v>0</v>
      </c>
      <c r="G250" s="64">
        <v>0</v>
      </c>
      <c r="H250" s="361">
        <v>0</v>
      </c>
      <c r="I250" s="64"/>
      <c r="J250" s="195"/>
      <c r="K250" s="339">
        <f t="shared" si="16"/>
        <v>708.4</v>
      </c>
    </row>
    <row r="251" spans="1:13" ht="36.75" customHeight="1" x14ac:dyDescent="0.2">
      <c r="A251" s="257" t="s">
        <v>384</v>
      </c>
      <c r="B251" s="30" t="s">
        <v>383</v>
      </c>
      <c r="C251" s="273" t="s">
        <v>6</v>
      </c>
      <c r="D251" s="317">
        <v>806</v>
      </c>
      <c r="E251" s="307">
        <v>1005.8100000000001</v>
      </c>
      <c r="F251" s="307">
        <v>640</v>
      </c>
      <c r="G251" s="64">
        <v>197.3</v>
      </c>
      <c r="H251" s="361">
        <v>0</v>
      </c>
      <c r="I251" s="64"/>
      <c r="J251" s="195"/>
      <c r="K251" s="339">
        <f t="shared" si="16"/>
        <v>2649.11</v>
      </c>
    </row>
    <row r="252" spans="1:13" ht="36.75" customHeight="1" x14ac:dyDescent="0.2">
      <c r="A252" s="257" t="s">
        <v>300</v>
      </c>
      <c r="B252" s="30" t="s">
        <v>301</v>
      </c>
      <c r="C252" s="273" t="s">
        <v>6</v>
      </c>
      <c r="D252" s="317">
        <v>3641.7999999999997</v>
      </c>
      <c r="E252" s="307">
        <v>1128.3999999999999</v>
      </c>
      <c r="F252" s="307">
        <v>842.09999999999991</v>
      </c>
      <c r="G252" s="64">
        <v>554</v>
      </c>
      <c r="H252" s="361">
        <v>0</v>
      </c>
      <c r="I252" s="64"/>
      <c r="J252" s="195"/>
      <c r="K252" s="339">
        <f t="shared" si="16"/>
        <v>6166.2999999999993</v>
      </c>
    </row>
    <row r="253" spans="1:13" ht="36.75" customHeight="1" x14ac:dyDescent="0.2">
      <c r="A253" s="257" t="s">
        <v>403</v>
      </c>
      <c r="B253" s="30" t="s">
        <v>402</v>
      </c>
      <c r="C253" s="273" t="s">
        <v>6</v>
      </c>
      <c r="D253" s="317">
        <v>250</v>
      </c>
      <c r="E253" s="307">
        <v>444.2</v>
      </c>
      <c r="F253" s="307">
        <v>0</v>
      </c>
      <c r="G253" s="64">
        <v>0</v>
      </c>
      <c r="H253" s="361">
        <v>0</v>
      </c>
      <c r="I253" s="64"/>
      <c r="J253" s="195"/>
      <c r="K253" s="339">
        <f t="shared" si="16"/>
        <v>694.2</v>
      </c>
    </row>
    <row r="254" spans="1:13" ht="36.75" customHeight="1" x14ac:dyDescent="0.2">
      <c r="A254" s="257" t="s">
        <v>106</v>
      </c>
      <c r="B254" s="181" t="s">
        <v>482</v>
      </c>
      <c r="C254" s="273" t="s">
        <v>6</v>
      </c>
      <c r="D254" s="317">
        <v>523.4</v>
      </c>
      <c r="E254" s="307">
        <v>353.2</v>
      </c>
      <c r="F254" s="307">
        <v>254.6</v>
      </c>
      <c r="G254" s="64">
        <v>0</v>
      </c>
      <c r="H254" s="361">
        <v>378.5</v>
      </c>
      <c r="I254" s="64"/>
      <c r="J254" s="195"/>
      <c r="K254" s="339">
        <f t="shared" si="16"/>
        <v>1509.6999999999998</v>
      </c>
    </row>
    <row r="255" spans="1:13" ht="36.75" customHeight="1" x14ac:dyDescent="0.25">
      <c r="A255" s="365" t="s">
        <v>106</v>
      </c>
      <c r="B255" s="382" t="s">
        <v>640</v>
      </c>
      <c r="C255" s="273" t="s">
        <v>6</v>
      </c>
      <c r="D255" s="348">
        <v>0</v>
      </c>
      <c r="E255" s="373">
        <v>0</v>
      </c>
      <c r="F255" s="373">
        <v>0</v>
      </c>
      <c r="G255" s="361">
        <v>0</v>
      </c>
      <c r="H255" s="361">
        <v>107.6</v>
      </c>
      <c r="I255" s="361"/>
      <c r="J255" s="341"/>
      <c r="K255" s="332">
        <f t="shared" si="16"/>
        <v>107.6</v>
      </c>
      <c r="M255"/>
    </row>
    <row r="256" spans="1:13" ht="36.75" customHeight="1" x14ac:dyDescent="0.2">
      <c r="A256" s="257" t="s">
        <v>513</v>
      </c>
      <c r="B256" s="181" t="s">
        <v>514</v>
      </c>
      <c r="C256" s="273" t="s">
        <v>6</v>
      </c>
      <c r="D256" s="317">
        <v>0</v>
      </c>
      <c r="E256" s="307">
        <v>463</v>
      </c>
      <c r="F256" s="307">
        <v>0</v>
      </c>
      <c r="G256" s="64">
        <v>0</v>
      </c>
      <c r="H256" s="361">
        <v>0</v>
      </c>
      <c r="I256" s="64"/>
      <c r="J256" s="195"/>
      <c r="K256" s="339">
        <f t="shared" si="16"/>
        <v>463</v>
      </c>
    </row>
    <row r="257" spans="1:11" ht="36" customHeight="1" x14ac:dyDescent="0.2">
      <c r="A257" s="257" t="s">
        <v>566</v>
      </c>
      <c r="B257" s="181" t="s">
        <v>646</v>
      </c>
      <c r="C257" s="273" t="s">
        <v>6</v>
      </c>
      <c r="D257" s="317">
        <v>0</v>
      </c>
      <c r="E257" s="307">
        <v>0</v>
      </c>
      <c r="F257" s="307">
        <v>684.3</v>
      </c>
      <c r="G257" s="64">
        <v>1015.4</v>
      </c>
      <c r="H257" s="361">
        <v>439.1</v>
      </c>
      <c r="I257" s="64"/>
      <c r="J257" s="195"/>
      <c r="K257" s="339">
        <f t="shared" si="16"/>
        <v>2138.7999999999997</v>
      </c>
    </row>
    <row r="258" spans="1:11" ht="45" x14ac:dyDescent="0.2">
      <c r="A258" s="257" t="s">
        <v>485</v>
      </c>
      <c r="B258" s="181" t="s">
        <v>484</v>
      </c>
      <c r="C258" s="273" t="s">
        <v>6</v>
      </c>
      <c r="D258" s="317">
        <v>275.60000000000002</v>
      </c>
      <c r="E258" s="307">
        <v>240.1</v>
      </c>
      <c r="F258" s="307">
        <v>0</v>
      </c>
      <c r="G258" s="64">
        <v>308</v>
      </c>
      <c r="H258" s="361">
        <v>399.9</v>
      </c>
      <c r="I258" s="64"/>
      <c r="J258" s="195"/>
      <c r="K258" s="339">
        <f t="shared" si="16"/>
        <v>1223.5999999999999</v>
      </c>
    </row>
    <row r="259" spans="1:11" ht="36.75" customHeight="1" x14ac:dyDescent="0.2">
      <c r="A259" s="257" t="s">
        <v>396</v>
      </c>
      <c r="B259" s="382" t="s">
        <v>395</v>
      </c>
      <c r="C259" s="273" t="s">
        <v>6</v>
      </c>
      <c r="D259" s="317">
        <v>441.5</v>
      </c>
      <c r="E259" s="307">
        <v>603.6</v>
      </c>
      <c r="F259" s="307">
        <v>0</v>
      </c>
      <c r="G259" s="64">
        <v>0</v>
      </c>
      <c r="H259" s="361">
        <v>0</v>
      </c>
      <c r="I259" s="64"/>
      <c r="J259" s="195"/>
      <c r="K259" s="339">
        <f t="shared" si="16"/>
        <v>1045.0999999999999</v>
      </c>
    </row>
    <row r="260" spans="1:11" ht="36.75" customHeight="1" x14ac:dyDescent="0.2">
      <c r="A260" s="257" t="s">
        <v>99</v>
      </c>
      <c r="B260" s="388" t="s">
        <v>481</v>
      </c>
      <c r="C260" s="273" t="s">
        <v>6</v>
      </c>
      <c r="D260" s="317">
        <v>244.8</v>
      </c>
      <c r="E260" s="307">
        <v>0</v>
      </c>
      <c r="F260" s="307">
        <v>0</v>
      </c>
      <c r="G260" s="64">
        <v>259.7</v>
      </c>
      <c r="H260" s="361">
        <v>0</v>
      </c>
      <c r="I260" s="64"/>
      <c r="J260" s="195"/>
      <c r="K260" s="339">
        <f t="shared" si="16"/>
        <v>504.5</v>
      </c>
    </row>
    <row r="261" spans="1:11" ht="36.75" customHeight="1" x14ac:dyDescent="0.2">
      <c r="A261" s="365" t="s">
        <v>593</v>
      </c>
      <c r="B261" s="382" t="s">
        <v>592</v>
      </c>
      <c r="C261" s="273" t="s">
        <v>6</v>
      </c>
      <c r="D261" s="348">
        <v>0</v>
      </c>
      <c r="E261" s="373">
        <v>0</v>
      </c>
      <c r="F261" s="373">
        <v>0</v>
      </c>
      <c r="G261" s="361">
        <v>239.8</v>
      </c>
      <c r="H261" s="361">
        <v>484.2</v>
      </c>
      <c r="I261" s="361"/>
      <c r="J261" s="341"/>
      <c r="K261" s="332">
        <f t="shared" si="16"/>
        <v>724</v>
      </c>
    </row>
    <row r="262" spans="1:11" ht="36.75" customHeight="1" x14ac:dyDescent="0.2">
      <c r="A262" s="257" t="s">
        <v>393</v>
      </c>
      <c r="B262" s="382" t="s">
        <v>641</v>
      </c>
      <c r="C262" s="273" t="s">
        <v>6</v>
      </c>
      <c r="D262" s="317">
        <v>187.1</v>
      </c>
      <c r="E262" s="307">
        <v>0</v>
      </c>
      <c r="F262" s="307">
        <v>0</v>
      </c>
      <c r="G262" s="64">
        <v>0</v>
      </c>
      <c r="H262" s="361">
        <v>0</v>
      </c>
      <c r="I262" s="64"/>
      <c r="J262" s="195"/>
      <c r="K262" s="339">
        <f>SUM(D262:J262)</f>
        <v>187.1</v>
      </c>
    </row>
    <row r="263" spans="1:11" ht="36.75" customHeight="1" x14ac:dyDescent="0.2">
      <c r="A263" s="257" t="s">
        <v>127</v>
      </c>
      <c r="B263" s="181" t="s">
        <v>128</v>
      </c>
      <c r="C263" s="273" t="s">
        <v>6</v>
      </c>
      <c r="D263" s="317">
        <v>3980.2</v>
      </c>
      <c r="E263" s="307">
        <v>996.6</v>
      </c>
      <c r="F263" s="307">
        <v>0</v>
      </c>
      <c r="G263" s="64">
        <v>0</v>
      </c>
      <c r="H263" s="361">
        <v>0</v>
      </c>
      <c r="I263" s="64"/>
      <c r="J263" s="195"/>
      <c r="K263" s="339">
        <f t="shared" si="16"/>
        <v>4976.8</v>
      </c>
    </row>
    <row r="264" spans="1:11" ht="36.75" customHeight="1" x14ac:dyDescent="0.2">
      <c r="A264" s="257" t="s">
        <v>238</v>
      </c>
      <c r="B264" s="388" t="s">
        <v>606</v>
      </c>
      <c r="C264" s="273" t="s">
        <v>6</v>
      </c>
      <c r="D264" s="317">
        <v>0</v>
      </c>
      <c r="E264" s="307">
        <v>0</v>
      </c>
      <c r="F264" s="307">
        <v>0</v>
      </c>
      <c r="G264" s="64">
        <v>5245.2000000000007</v>
      </c>
      <c r="H264" s="361">
        <v>0</v>
      </c>
      <c r="I264" s="64"/>
      <c r="J264" s="195"/>
      <c r="K264" s="339">
        <f t="shared" si="16"/>
        <v>5245.2000000000007</v>
      </c>
    </row>
    <row r="265" spans="1:11" ht="36.75" customHeight="1" x14ac:dyDescent="0.2">
      <c r="A265" s="257" t="s">
        <v>236</v>
      </c>
      <c r="B265" s="382" t="s">
        <v>474</v>
      </c>
      <c r="C265" s="273" t="s">
        <v>6</v>
      </c>
      <c r="D265" s="317">
        <v>224.4</v>
      </c>
      <c r="E265" s="307">
        <v>529</v>
      </c>
      <c r="F265" s="307">
        <v>480.7</v>
      </c>
      <c r="G265" s="64">
        <v>409.3</v>
      </c>
      <c r="H265" s="361">
        <v>874</v>
      </c>
      <c r="I265" s="64"/>
      <c r="J265" s="195"/>
      <c r="K265" s="339">
        <f t="shared" si="16"/>
        <v>2517.3999999999996</v>
      </c>
    </row>
    <row r="266" spans="1:11" ht="36.75" customHeight="1" x14ac:dyDescent="0.2">
      <c r="A266" s="257" t="s">
        <v>107</v>
      </c>
      <c r="B266" s="382" t="s">
        <v>208</v>
      </c>
      <c r="C266" s="273" t="s">
        <v>6</v>
      </c>
      <c r="D266" s="317">
        <v>4316.3100000000004</v>
      </c>
      <c r="E266" s="307">
        <v>394</v>
      </c>
      <c r="F266" s="307">
        <v>548.5</v>
      </c>
      <c r="G266" s="64">
        <v>328.3</v>
      </c>
      <c r="H266" s="361">
        <v>0</v>
      </c>
      <c r="I266" s="64"/>
      <c r="J266" s="195"/>
      <c r="K266" s="339">
        <f t="shared" si="16"/>
        <v>5587.1100000000006</v>
      </c>
    </row>
    <row r="267" spans="1:11" ht="36.75" customHeight="1" x14ac:dyDescent="0.2">
      <c r="A267" s="257" t="s">
        <v>596</v>
      </c>
      <c r="B267" s="388" t="s">
        <v>595</v>
      </c>
      <c r="C267" s="273" t="s">
        <v>6</v>
      </c>
      <c r="D267" s="317">
        <v>0</v>
      </c>
      <c r="E267" s="307">
        <v>0</v>
      </c>
      <c r="F267" s="307">
        <v>0</v>
      </c>
      <c r="G267" s="64">
        <v>366.1</v>
      </c>
      <c r="H267" s="361">
        <v>533.70000000000005</v>
      </c>
      <c r="I267" s="64"/>
      <c r="J267" s="195"/>
      <c r="K267" s="339">
        <f t="shared" si="16"/>
        <v>899.80000000000007</v>
      </c>
    </row>
    <row r="268" spans="1:11" ht="36.75" customHeight="1" x14ac:dyDescent="0.2">
      <c r="A268" s="257" t="s">
        <v>97</v>
      </c>
      <c r="B268" s="382" t="s">
        <v>207</v>
      </c>
      <c r="C268" s="273" t="s">
        <v>6</v>
      </c>
      <c r="D268" s="317">
        <v>922.2</v>
      </c>
      <c r="E268" s="307">
        <v>0</v>
      </c>
      <c r="F268" s="307">
        <v>0</v>
      </c>
      <c r="G268" s="64">
        <v>0</v>
      </c>
      <c r="H268" s="361">
        <v>0</v>
      </c>
      <c r="I268" s="64"/>
      <c r="J268" s="195"/>
      <c r="K268" s="339">
        <f t="shared" si="16"/>
        <v>922.2</v>
      </c>
    </row>
    <row r="269" spans="1:11" ht="36.75" customHeight="1" x14ac:dyDescent="0.2">
      <c r="A269" s="257" t="s">
        <v>524</v>
      </c>
      <c r="B269" s="30" t="s">
        <v>525</v>
      </c>
      <c r="C269" s="273" t="s">
        <v>6</v>
      </c>
      <c r="D269" s="317">
        <v>0</v>
      </c>
      <c r="E269" s="307">
        <v>101.6</v>
      </c>
      <c r="F269" s="307">
        <v>459.29999999999995</v>
      </c>
      <c r="G269" s="64">
        <v>727.3</v>
      </c>
      <c r="H269" s="361">
        <v>695.2</v>
      </c>
      <c r="I269" s="64"/>
      <c r="J269" s="195"/>
      <c r="K269" s="339">
        <f t="shared" si="16"/>
        <v>1983.3999999999999</v>
      </c>
    </row>
    <row r="270" spans="1:11" ht="36.75" customHeight="1" x14ac:dyDescent="0.2">
      <c r="A270" s="257" t="s">
        <v>398</v>
      </c>
      <c r="B270" s="181" t="s">
        <v>399</v>
      </c>
      <c r="C270" s="273" t="s">
        <v>6</v>
      </c>
      <c r="D270" s="317">
        <v>1591.1</v>
      </c>
      <c r="E270" s="307">
        <v>761.6</v>
      </c>
      <c r="F270" s="307">
        <v>344.1</v>
      </c>
      <c r="G270" s="64">
        <v>428.5</v>
      </c>
      <c r="H270" s="361">
        <v>0</v>
      </c>
      <c r="I270" s="64"/>
      <c r="J270" s="195"/>
      <c r="K270" s="339">
        <f t="shared" si="16"/>
        <v>3125.2999999999997</v>
      </c>
    </row>
    <row r="271" spans="1:11" ht="36.75" customHeight="1" x14ac:dyDescent="0.2">
      <c r="A271" s="257" t="s">
        <v>298</v>
      </c>
      <c r="B271" s="181" t="s">
        <v>466</v>
      </c>
      <c r="C271" s="273" t="s">
        <v>6</v>
      </c>
      <c r="D271" s="317">
        <v>444.5</v>
      </c>
      <c r="E271" s="307">
        <v>0</v>
      </c>
      <c r="F271" s="307">
        <v>0</v>
      </c>
      <c r="G271" s="64">
        <v>0</v>
      </c>
      <c r="H271" s="361">
        <v>0</v>
      </c>
      <c r="I271" s="64"/>
      <c r="J271" s="195"/>
      <c r="K271" s="339">
        <f t="shared" si="16"/>
        <v>444.5</v>
      </c>
    </row>
    <row r="272" spans="1:11" ht="36.75" customHeight="1" x14ac:dyDescent="0.2">
      <c r="A272" s="257" t="s">
        <v>244</v>
      </c>
      <c r="B272" s="181" t="s">
        <v>568</v>
      </c>
      <c r="C272" s="273" t="s">
        <v>6</v>
      </c>
      <c r="D272" s="317">
        <v>0</v>
      </c>
      <c r="E272" s="307">
        <v>0</v>
      </c>
      <c r="F272" s="307">
        <v>308.8</v>
      </c>
      <c r="G272" s="64">
        <v>0</v>
      </c>
      <c r="H272" s="361">
        <v>194.1</v>
      </c>
      <c r="I272" s="64"/>
      <c r="J272" s="195"/>
      <c r="K272" s="339">
        <f t="shared" si="16"/>
        <v>502.9</v>
      </c>
    </row>
    <row r="273" spans="1:13" ht="36.75" customHeight="1" x14ac:dyDescent="0.2">
      <c r="A273" s="257" t="s">
        <v>299</v>
      </c>
      <c r="B273" s="30" t="s">
        <v>473</v>
      </c>
      <c r="C273" s="273" t="s">
        <v>6</v>
      </c>
      <c r="D273" s="317">
        <v>3029</v>
      </c>
      <c r="E273" s="307">
        <v>892.1</v>
      </c>
      <c r="F273" s="307">
        <v>0</v>
      </c>
      <c r="G273" s="64">
        <v>0</v>
      </c>
      <c r="H273" s="361">
        <v>0</v>
      </c>
      <c r="I273" s="64"/>
      <c r="J273" s="195"/>
      <c r="K273" s="339">
        <f>SUM(D273:J273)</f>
        <v>3921.1</v>
      </c>
    </row>
    <row r="274" spans="1:13" ht="36.75" customHeight="1" x14ac:dyDescent="0.2">
      <c r="A274" s="257" t="s">
        <v>132</v>
      </c>
      <c r="B274" s="181" t="s">
        <v>131</v>
      </c>
      <c r="C274" s="273" t="s">
        <v>6</v>
      </c>
      <c r="D274" s="317">
        <v>403.2</v>
      </c>
      <c r="E274" s="307">
        <v>0</v>
      </c>
      <c r="F274" s="307">
        <v>0</v>
      </c>
      <c r="G274" s="64">
        <v>0</v>
      </c>
      <c r="H274" s="361">
        <v>0</v>
      </c>
      <c r="I274" s="64"/>
      <c r="J274" s="195"/>
      <c r="K274" s="339">
        <f t="shared" si="16"/>
        <v>403.2</v>
      </c>
    </row>
    <row r="275" spans="1:13" ht="36.75" customHeight="1" x14ac:dyDescent="0.2">
      <c r="A275" s="257" t="s">
        <v>108</v>
      </c>
      <c r="B275" s="30" t="s">
        <v>79</v>
      </c>
      <c r="C275" s="273" t="s">
        <v>6</v>
      </c>
      <c r="D275" s="317">
        <v>1571.8</v>
      </c>
      <c r="E275" s="307">
        <v>132.5</v>
      </c>
      <c r="F275" s="307">
        <v>295.20000000000005</v>
      </c>
      <c r="G275" s="64">
        <v>129.5</v>
      </c>
      <c r="H275" s="361">
        <v>0</v>
      </c>
      <c r="I275" s="64"/>
      <c r="J275" s="195"/>
      <c r="K275" s="339">
        <f t="shared" si="16"/>
        <v>2129</v>
      </c>
    </row>
    <row r="276" spans="1:13" ht="36.75" customHeight="1" x14ac:dyDescent="0.25">
      <c r="A276" s="365" t="s">
        <v>628</v>
      </c>
      <c r="B276" s="388" t="s">
        <v>627</v>
      </c>
      <c r="C276" s="273" t="s">
        <v>6</v>
      </c>
      <c r="D276" s="348">
        <v>0</v>
      </c>
      <c r="E276" s="373">
        <v>0</v>
      </c>
      <c r="F276" s="373">
        <v>0</v>
      </c>
      <c r="G276" s="361">
        <v>0</v>
      </c>
      <c r="H276" s="361">
        <v>188.8</v>
      </c>
      <c r="I276" s="361"/>
      <c r="J276" s="341"/>
      <c r="K276" s="339">
        <f>SUM(D276:J276)</f>
        <v>188.8</v>
      </c>
      <c r="M276"/>
    </row>
    <row r="277" spans="1:13" ht="36.75" customHeight="1" x14ac:dyDescent="0.2">
      <c r="A277" s="257" t="s">
        <v>379</v>
      </c>
      <c r="B277" s="181" t="s">
        <v>508</v>
      </c>
      <c r="C277" s="273" t="s">
        <v>6</v>
      </c>
      <c r="D277" s="317">
        <v>542.6</v>
      </c>
      <c r="E277" s="307">
        <v>469.8</v>
      </c>
      <c r="F277" s="307">
        <v>638.29999999999995</v>
      </c>
      <c r="G277" s="64">
        <v>237.1</v>
      </c>
      <c r="H277" s="361">
        <v>752.7</v>
      </c>
      <c r="I277" s="64"/>
      <c r="J277" s="195"/>
      <c r="K277" s="339">
        <f t="shared" si="16"/>
        <v>2640.5</v>
      </c>
    </row>
    <row r="278" spans="1:13" ht="36.75" customHeight="1" x14ac:dyDescent="0.2">
      <c r="A278" s="257" t="s">
        <v>110</v>
      </c>
      <c r="B278" s="181" t="s">
        <v>405</v>
      </c>
      <c r="C278" s="273" t="s">
        <v>6</v>
      </c>
      <c r="D278" s="317">
        <v>566.6</v>
      </c>
      <c r="E278" s="307">
        <v>0</v>
      </c>
      <c r="F278" s="307">
        <v>0</v>
      </c>
      <c r="G278" s="64">
        <v>0</v>
      </c>
      <c r="H278" s="361">
        <v>0</v>
      </c>
      <c r="I278" s="64"/>
      <c r="J278" s="195"/>
      <c r="K278" s="339">
        <f t="shared" si="16"/>
        <v>566.6</v>
      </c>
    </row>
    <row r="279" spans="1:13" ht="36.75" customHeight="1" x14ac:dyDescent="0.2">
      <c r="A279" s="257" t="s">
        <v>401</v>
      </c>
      <c r="B279" s="181" t="s">
        <v>400</v>
      </c>
      <c r="C279" s="273" t="s">
        <v>6</v>
      </c>
      <c r="D279" s="317">
        <v>235</v>
      </c>
      <c r="E279" s="307">
        <v>293.10000000000002</v>
      </c>
      <c r="F279" s="307">
        <v>342.5</v>
      </c>
      <c r="G279" s="64">
        <v>257.89999999999998</v>
      </c>
      <c r="H279" s="361">
        <v>0</v>
      </c>
      <c r="I279" s="64"/>
      <c r="J279" s="195"/>
      <c r="K279" s="339">
        <f t="shared" si="16"/>
        <v>1128.5</v>
      </c>
    </row>
    <row r="280" spans="1:13" ht="36.75" customHeight="1" x14ac:dyDescent="0.2">
      <c r="A280" s="257" t="s">
        <v>527</v>
      </c>
      <c r="B280" s="181" t="s">
        <v>528</v>
      </c>
      <c r="C280" s="273" t="s">
        <v>6</v>
      </c>
      <c r="D280" s="317">
        <v>0</v>
      </c>
      <c r="E280" s="307">
        <v>100.9</v>
      </c>
      <c r="F280" s="307">
        <v>0</v>
      </c>
      <c r="G280" s="64">
        <v>0</v>
      </c>
      <c r="H280" s="361">
        <v>0</v>
      </c>
      <c r="I280" s="64"/>
      <c r="J280" s="195"/>
      <c r="K280" s="339">
        <f t="shared" si="16"/>
        <v>100.9</v>
      </c>
    </row>
    <row r="281" spans="1:13" ht="45" customHeight="1" x14ac:dyDescent="0.2">
      <c r="A281" s="257" t="s">
        <v>479</v>
      </c>
      <c r="B281" s="382" t="s">
        <v>480</v>
      </c>
      <c r="C281" s="273" t="s">
        <v>6</v>
      </c>
      <c r="D281" s="317">
        <v>283.7</v>
      </c>
      <c r="E281" s="307">
        <v>342.7</v>
      </c>
      <c r="F281" s="307">
        <v>450.59999999999997</v>
      </c>
      <c r="G281" s="64">
        <v>0</v>
      </c>
      <c r="H281" s="361">
        <v>0</v>
      </c>
      <c r="I281" s="64"/>
      <c r="J281" s="195"/>
      <c r="K281" s="339">
        <f>SUM(D281:J281)</f>
        <v>1077</v>
      </c>
    </row>
    <row r="282" spans="1:13" ht="36.75" customHeight="1" x14ac:dyDescent="0.2">
      <c r="A282" s="257" t="s">
        <v>477</v>
      </c>
      <c r="B282" s="388" t="s">
        <v>478</v>
      </c>
      <c r="C282" s="273" t="s">
        <v>6</v>
      </c>
      <c r="D282" s="317">
        <v>396.7</v>
      </c>
      <c r="E282" s="307">
        <v>0</v>
      </c>
      <c r="F282" s="307">
        <v>0</v>
      </c>
      <c r="G282" s="64">
        <v>0</v>
      </c>
      <c r="H282" s="361">
        <v>0</v>
      </c>
      <c r="I282" s="64"/>
      <c r="J282" s="195"/>
      <c r="K282" s="339">
        <f t="shared" si="16"/>
        <v>396.7</v>
      </c>
    </row>
    <row r="283" spans="1:13" ht="36.75" customHeight="1" x14ac:dyDescent="0.2">
      <c r="A283" s="365" t="s">
        <v>601</v>
      </c>
      <c r="B283" s="388" t="s">
        <v>600</v>
      </c>
      <c r="C283" s="273" t="s">
        <v>6</v>
      </c>
      <c r="D283" s="348">
        <v>0</v>
      </c>
      <c r="E283" s="373">
        <v>0</v>
      </c>
      <c r="F283" s="373">
        <v>0</v>
      </c>
      <c r="G283" s="361">
        <v>1468.3</v>
      </c>
      <c r="H283" s="361">
        <v>223.3</v>
      </c>
      <c r="I283" s="361"/>
      <c r="J283" s="341"/>
      <c r="K283" s="332">
        <f t="shared" si="16"/>
        <v>1691.6</v>
      </c>
    </row>
    <row r="284" spans="1:13" ht="36.75" customHeight="1" x14ac:dyDescent="0.2">
      <c r="A284" s="257" t="s">
        <v>108</v>
      </c>
      <c r="B284" s="382" t="s">
        <v>200</v>
      </c>
      <c r="C284" s="273" t="s">
        <v>6</v>
      </c>
      <c r="D284" s="317">
        <v>876.09</v>
      </c>
      <c r="E284" s="307">
        <v>0</v>
      </c>
      <c r="F284" s="307">
        <v>0</v>
      </c>
      <c r="G284" s="64">
        <v>0</v>
      </c>
      <c r="H284" s="361">
        <v>0</v>
      </c>
      <c r="I284" s="64"/>
      <c r="J284" s="195"/>
      <c r="K284" s="339">
        <f t="shared" si="16"/>
        <v>876.09</v>
      </c>
    </row>
    <row r="285" spans="1:13" ht="36.75" customHeight="1" x14ac:dyDescent="0.2">
      <c r="A285" s="257" t="s">
        <v>511</v>
      </c>
      <c r="B285" s="382" t="s">
        <v>512</v>
      </c>
      <c r="C285" s="273" t="s">
        <v>6</v>
      </c>
      <c r="D285" s="317">
        <v>0</v>
      </c>
      <c r="E285" s="307">
        <v>320.8</v>
      </c>
      <c r="F285" s="307">
        <v>0</v>
      </c>
      <c r="G285" s="64">
        <v>0</v>
      </c>
      <c r="H285" s="361">
        <v>0</v>
      </c>
      <c r="I285" s="64"/>
      <c r="J285" s="195"/>
      <c r="K285" s="339">
        <f t="shared" si="16"/>
        <v>320.8</v>
      </c>
    </row>
    <row r="286" spans="1:13" ht="36.75" customHeight="1" x14ac:dyDescent="0.2">
      <c r="A286" s="257" t="s">
        <v>236</v>
      </c>
      <c r="B286" s="382" t="s">
        <v>302</v>
      </c>
      <c r="C286" s="273" t="s">
        <v>6</v>
      </c>
      <c r="D286" s="317">
        <v>3692.17</v>
      </c>
      <c r="E286" s="307">
        <v>1397.9</v>
      </c>
      <c r="F286" s="307">
        <v>0</v>
      </c>
      <c r="G286" s="64">
        <v>0</v>
      </c>
      <c r="H286" s="361">
        <v>0</v>
      </c>
      <c r="I286" s="64"/>
      <c r="J286" s="195"/>
      <c r="K286" s="339">
        <f t="shared" si="16"/>
        <v>5090.07</v>
      </c>
    </row>
    <row r="287" spans="1:13" ht="36.75" customHeight="1" x14ac:dyDescent="0.2">
      <c r="A287" s="257" t="s">
        <v>598</v>
      </c>
      <c r="B287" s="388" t="s">
        <v>597</v>
      </c>
      <c r="C287" s="273" t="s">
        <v>6</v>
      </c>
      <c r="D287" s="317">
        <v>0</v>
      </c>
      <c r="E287" s="307">
        <v>0</v>
      </c>
      <c r="F287" s="307">
        <v>0</v>
      </c>
      <c r="G287" s="64">
        <v>189.9</v>
      </c>
      <c r="H287" s="361">
        <v>0</v>
      </c>
      <c r="I287" s="64"/>
      <c r="J287" s="195"/>
      <c r="K287" s="339">
        <f t="shared" si="16"/>
        <v>189.9</v>
      </c>
    </row>
    <row r="288" spans="1:13" ht="36.75" customHeight="1" x14ac:dyDescent="0.2">
      <c r="A288" s="257" t="s">
        <v>392</v>
      </c>
      <c r="B288" s="382" t="s">
        <v>391</v>
      </c>
      <c r="C288" s="273" t="s">
        <v>6</v>
      </c>
      <c r="D288" s="317">
        <v>217.5</v>
      </c>
      <c r="E288" s="307">
        <v>0</v>
      </c>
      <c r="F288" s="307">
        <v>332</v>
      </c>
      <c r="G288" s="64">
        <v>1155.9000000000001</v>
      </c>
      <c r="H288" s="361">
        <v>127.3</v>
      </c>
      <c r="I288" s="64"/>
      <c r="J288" s="195"/>
      <c r="K288" s="339">
        <f t="shared" si="16"/>
        <v>1832.7</v>
      </c>
    </row>
    <row r="289" spans="1:11" ht="36.75" customHeight="1" x14ac:dyDescent="0.2">
      <c r="A289" s="257" t="s">
        <v>557</v>
      </c>
      <c r="B289" s="388" t="s">
        <v>378</v>
      </c>
      <c r="C289" s="273" t="s">
        <v>6</v>
      </c>
      <c r="D289" s="317">
        <v>193.1</v>
      </c>
      <c r="E289" s="307">
        <v>517.20000000000005</v>
      </c>
      <c r="F289" s="307">
        <v>305.89999999999998</v>
      </c>
      <c r="G289" s="64">
        <v>259.3</v>
      </c>
      <c r="H289" s="361">
        <v>0</v>
      </c>
      <c r="I289" s="64"/>
      <c r="J289" s="195"/>
      <c r="K289" s="339">
        <f t="shared" si="16"/>
        <v>1275.5</v>
      </c>
    </row>
    <row r="290" spans="1:11" ht="36.75" customHeight="1" x14ac:dyDescent="0.2">
      <c r="A290" s="257" t="s">
        <v>518</v>
      </c>
      <c r="B290" s="388" t="s">
        <v>519</v>
      </c>
      <c r="C290" s="273" t="s">
        <v>6</v>
      </c>
      <c r="D290" s="317">
        <v>0</v>
      </c>
      <c r="E290" s="307">
        <v>204.3</v>
      </c>
      <c r="F290" s="307">
        <v>272.2</v>
      </c>
      <c r="G290" s="64">
        <v>0</v>
      </c>
      <c r="H290" s="361">
        <v>0</v>
      </c>
      <c r="I290" s="64"/>
      <c r="J290" s="195"/>
      <c r="K290" s="339">
        <f t="shared" si="16"/>
        <v>476.5</v>
      </c>
    </row>
    <row r="291" spans="1:11" ht="36.75" customHeight="1" x14ac:dyDescent="0.2">
      <c r="A291" s="365" t="s">
        <v>109</v>
      </c>
      <c r="B291" s="382" t="s">
        <v>84</v>
      </c>
      <c r="C291" s="273" t="s">
        <v>6</v>
      </c>
      <c r="D291" s="348">
        <v>592.91999999999996</v>
      </c>
      <c r="E291" s="373">
        <v>0</v>
      </c>
      <c r="F291" s="373">
        <v>0</v>
      </c>
      <c r="G291" s="361">
        <v>0</v>
      </c>
      <c r="H291" s="361">
        <v>0</v>
      </c>
      <c r="I291" s="361"/>
      <c r="J291" s="341"/>
      <c r="K291" s="332">
        <f t="shared" si="16"/>
        <v>592.91999999999996</v>
      </c>
    </row>
    <row r="292" spans="1:11" ht="36.75" customHeight="1" x14ac:dyDescent="0.2">
      <c r="A292" s="257" t="s">
        <v>256</v>
      </c>
      <c r="B292" s="388" t="s">
        <v>647</v>
      </c>
      <c r="C292" s="273" t="s">
        <v>6</v>
      </c>
      <c r="D292" s="317">
        <v>0</v>
      </c>
      <c r="E292" s="307">
        <v>0</v>
      </c>
      <c r="F292" s="307">
        <v>0</v>
      </c>
      <c r="G292" s="64">
        <v>247.9</v>
      </c>
      <c r="H292" s="361">
        <v>0</v>
      </c>
      <c r="I292" s="64"/>
      <c r="J292" s="195"/>
      <c r="K292" s="339">
        <f>SUM(D292:J292)</f>
        <v>247.9</v>
      </c>
    </row>
    <row r="293" spans="1:11" ht="36.75" customHeight="1" x14ac:dyDescent="0.2">
      <c r="A293" s="257" t="s">
        <v>97</v>
      </c>
      <c r="B293" s="181" t="s">
        <v>571</v>
      </c>
      <c r="C293" s="273" t="s">
        <v>6</v>
      </c>
      <c r="D293" s="317">
        <v>0</v>
      </c>
      <c r="E293" s="307">
        <v>0</v>
      </c>
      <c r="F293" s="307">
        <v>228.5</v>
      </c>
      <c r="G293" s="64">
        <v>0</v>
      </c>
      <c r="H293" s="361">
        <v>0</v>
      </c>
      <c r="I293" s="64"/>
      <c r="J293" s="195"/>
      <c r="K293" s="339">
        <f t="shared" si="16"/>
        <v>228.5</v>
      </c>
    </row>
    <row r="294" spans="1:11" ht="36.75" customHeight="1" x14ac:dyDescent="0.2">
      <c r="A294" s="321" t="s">
        <v>586</v>
      </c>
      <c r="B294" s="287" t="s">
        <v>587</v>
      </c>
      <c r="C294" s="273" t="s">
        <v>6</v>
      </c>
      <c r="D294" s="318">
        <v>0</v>
      </c>
      <c r="E294" s="307">
        <v>0</v>
      </c>
      <c r="F294" s="307">
        <v>0</v>
      </c>
      <c r="G294" s="64">
        <v>245</v>
      </c>
      <c r="H294" s="361">
        <v>0</v>
      </c>
      <c r="I294" s="64"/>
      <c r="J294" s="198"/>
      <c r="K294" s="339">
        <f t="shared" si="16"/>
        <v>245</v>
      </c>
    </row>
    <row r="295" spans="1:11" ht="37.5" customHeight="1" x14ac:dyDescent="0.2">
      <c r="A295" s="321" t="s">
        <v>110</v>
      </c>
      <c r="B295" s="287" t="s">
        <v>82</v>
      </c>
      <c r="C295" s="273" t="s">
        <v>6</v>
      </c>
      <c r="D295" s="318">
        <v>10698.7</v>
      </c>
      <c r="E295" s="307">
        <v>1177.5999999999999</v>
      </c>
      <c r="F295" s="307">
        <v>2059.1999999999998</v>
      </c>
      <c r="G295" s="64">
        <v>3470.61</v>
      </c>
      <c r="H295" s="361">
        <v>1456.3</v>
      </c>
      <c r="I295" s="64"/>
      <c r="J295" s="198"/>
      <c r="K295" s="339">
        <f t="shared" si="16"/>
        <v>18862.41</v>
      </c>
    </row>
    <row r="296" spans="1:11" ht="36.75" customHeight="1" x14ac:dyDescent="0.2">
      <c r="A296" s="321" t="s">
        <v>225</v>
      </c>
      <c r="B296" s="287" t="s">
        <v>567</v>
      </c>
      <c r="C296" s="273" t="s">
        <v>6</v>
      </c>
      <c r="D296" s="318">
        <v>0</v>
      </c>
      <c r="E296" s="307">
        <v>0</v>
      </c>
      <c r="F296" s="307">
        <v>303.8</v>
      </c>
      <c r="G296" s="64">
        <v>0</v>
      </c>
      <c r="H296" s="361">
        <v>254.8</v>
      </c>
      <c r="I296" s="64"/>
      <c r="J296" s="198"/>
      <c r="K296" s="339">
        <f t="shared" si="16"/>
        <v>558.6</v>
      </c>
    </row>
    <row r="297" spans="1:11" ht="36.75" customHeight="1" x14ac:dyDescent="0.2">
      <c r="A297" s="365" t="s">
        <v>390</v>
      </c>
      <c r="B297" s="181" t="s">
        <v>389</v>
      </c>
      <c r="C297" s="273" t="s">
        <v>6</v>
      </c>
      <c r="D297" s="348">
        <v>263.10000000000002</v>
      </c>
      <c r="E297" s="373">
        <v>197</v>
      </c>
      <c r="F297" s="373">
        <v>0</v>
      </c>
      <c r="G297" s="361">
        <v>481.4</v>
      </c>
      <c r="H297" s="361">
        <v>215.6</v>
      </c>
      <c r="I297" s="361"/>
      <c r="J297" s="341"/>
      <c r="K297" s="332">
        <f t="shared" ref="K297:K298" si="17">SUM(D297:J297)</f>
        <v>1157.0999999999999</v>
      </c>
    </row>
    <row r="298" spans="1:11" ht="32.25" customHeight="1" x14ac:dyDescent="0.2">
      <c r="A298" s="365" t="s">
        <v>111</v>
      </c>
      <c r="B298" s="30" t="s">
        <v>92</v>
      </c>
      <c r="C298" s="273" t="s">
        <v>6</v>
      </c>
      <c r="D298" s="348">
        <v>15771.539999999999</v>
      </c>
      <c r="E298" s="373">
        <v>0</v>
      </c>
      <c r="F298" s="373">
        <v>2662.8999999999996</v>
      </c>
      <c r="G298" s="361">
        <v>1152.7</v>
      </c>
      <c r="H298" s="361">
        <v>0</v>
      </c>
      <c r="I298" s="361"/>
      <c r="J298" s="341"/>
      <c r="K298" s="332">
        <f t="shared" si="17"/>
        <v>19587.14</v>
      </c>
    </row>
    <row r="299" spans="1:11" ht="36" customHeight="1" x14ac:dyDescent="0.2">
      <c r="A299" s="321" t="s">
        <v>112</v>
      </c>
      <c r="B299" s="287" t="s">
        <v>78</v>
      </c>
      <c r="C299" s="273" t="s">
        <v>6</v>
      </c>
      <c r="D299" s="318">
        <v>4560.29</v>
      </c>
      <c r="E299" s="307">
        <v>1065.3</v>
      </c>
      <c r="F299" s="307">
        <v>0</v>
      </c>
      <c r="G299" s="64">
        <v>0</v>
      </c>
      <c r="H299" s="361">
        <v>0</v>
      </c>
      <c r="I299" s="64"/>
      <c r="J299" s="198"/>
      <c r="K299" s="339">
        <f>SUM(D299:J299)</f>
        <v>5625.59</v>
      </c>
    </row>
    <row r="300" spans="1:11" ht="36" customHeight="1" x14ac:dyDescent="0.2">
      <c r="A300" s="321" t="s">
        <v>113</v>
      </c>
      <c r="B300" s="31" t="s">
        <v>81</v>
      </c>
      <c r="C300" s="273" t="s">
        <v>6</v>
      </c>
      <c r="D300" s="318">
        <v>1006.98</v>
      </c>
      <c r="E300" s="307">
        <v>0</v>
      </c>
      <c r="F300" s="307">
        <v>0</v>
      </c>
      <c r="G300" s="64">
        <v>0</v>
      </c>
      <c r="H300" s="361">
        <v>0</v>
      </c>
      <c r="I300" s="64"/>
      <c r="J300" s="198"/>
      <c r="K300" s="339">
        <f>SUM(D300:J300)</f>
        <v>1006.98</v>
      </c>
    </row>
    <row r="301" spans="1:11" ht="36.75" customHeight="1" thickBot="1" x14ac:dyDescent="0.25">
      <c r="A301" s="33" t="s">
        <v>244</v>
      </c>
      <c r="B301" s="34" t="s">
        <v>380</v>
      </c>
      <c r="C301" s="274" t="s">
        <v>6</v>
      </c>
      <c r="D301" s="319">
        <v>391.2</v>
      </c>
      <c r="E301" s="307">
        <v>486.9</v>
      </c>
      <c r="F301" s="307">
        <v>0</v>
      </c>
      <c r="G301" s="64">
        <v>334.3</v>
      </c>
      <c r="H301" s="361">
        <v>0</v>
      </c>
      <c r="I301" s="64"/>
      <c r="J301" s="198"/>
      <c r="K301" s="339">
        <f>SUM(D301:J301)</f>
        <v>1212.3999999999999</v>
      </c>
    </row>
    <row r="302" spans="1:11" ht="30" customHeight="1" thickTop="1" thickBot="1" x14ac:dyDescent="0.25">
      <c r="A302" s="601" t="s">
        <v>202</v>
      </c>
      <c r="B302" s="602"/>
      <c r="C302" s="115" t="s">
        <v>6</v>
      </c>
      <c r="D302" s="83">
        <f t="shared" ref="D302:J302" si="18">SUM(D226:D301)</f>
        <v>80339.309999999969</v>
      </c>
      <c r="E302" s="83">
        <f t="shared" si="18"/>
        <v>22323.410000000003</v>
      </c>
      <c r="F302" s="83">
        <f t="shared" si="18"/>
        <v>16654.400000000001</v>
      </c>
      <c r="G302" s="83">
        <f>SUM(G226:G301)</f>
        <v>24694.010000000006</v>
      </c>
      <c r="H302" s="83">
        <f>SUM(H226:H301)</f>
        <v>12149.999999999998</v>
      </c>
      <c r="I302" s="83">
        <f t="shared" si="18"/>
        <v>0</v>
      </c>
      <c r="J302" s="83">
        <f t="shared" si="18"/>
        <v>0</v>
      </c>
      <c r="K302" s="84">
        <f>SUM(D302:J302)</f>
        <v>156161.12999999998</v>
      </c>
    </row>
    <row r="303" spans="1:11" ht="30" customHeight="1" thickTop="1" thickBot="1" x14ac:dyDescent="0.25">
      <c r="A303" s="601" t="s">
        <v>203</v>
      </c>
      <c r="B303" s="602"/>
      <c r="C303" s="132" t="s">
        <v>6</v>
      </c>
      <c r="D303" s="134">
        <v>95</v>
      </c>
      <c r="E303" s="86">
        <f t="shared" ref="E303:J303" si="19">COUNTIF(E226:E301,"&gt;0")</f>
        <v>36</v>
      </c>
      <c r="F303" s="86">
        <f>COUNTIF(F226:F301,"&gt;0")</f>
        <v>30</v>
      </c>
      <c r="G303" s="86">
        <f>COUNTIF(G226:G301,"&gt;0")</f>
        <v>36</v>
      </c>
      <c r="H303" s="86">
        <f>COUNTIF(H226:H301,"&gt;0")</f>
        <v>27</v>
      </c>
      <c r="I303" s="86">
        <f t="shared" si="19"/>
        <v>0</v>
      </c>
      <c r="J303" s="86">
        <f t="shared" si="19"/>
        <v>0</v>
      </c>
      <c r="K303" s="87">
        <f>SUM(D303:J303)</f>
        <v>224</v>
      </c>
    </row>
    <row r="304" spans="1:11" ht="24.75" customHeight="1" thickTop="1" thickBot="1" x14ac:dyDescent="0.25">
      <c r="A304" s="622" t="s">
        <v>277</v>
      </c>
      <c r="B304" s="623"/>
      <c r="C304" s="623"/>
      <c r="D304" s="623"/>
      <c r="E304" s="623"/>
      <c r="F304" s="623"/>
      <c r="G304" s="623"/>
      <c r="H304" s="623"/>
      <c r="I304" s="623"/>
      <c r="J304" s="623"/>
      <c r="K304" s="624"/>
    </row>
    <row r="305" spans="1:13" ht="36.75" customHeight="1" thickTop="1" thickBot="1" x14ac:dyDescent="0.25">
      <c r="A305" s="17" t="s">
        <v>30</v>
      </c>
      <c r="B305" s="627" t="s">
        <v>77</v>
      </c>
      <c r="C305" s="628"/>
      <c r="D305" s="12">
        <v>2019</v>
      </c>
      <c r="E305" s="12" t="s">
        <v>501</v>
      </c>
      <c r="F305" s="12" t="s">
        <v>502</v>
      </c>
      <c r="G305" s="12" t="s">
        <v>503</v>
      </c>
      <c r="H305" s="12" t="s">
        <v>504</v>
      </c>
      <c r="I305" s="12" t="s">
        <v>505</v>
      </c>
      <c r="J305" s="250" t="s">
        <v>506</v>
      </c>
      <c r="K305" s="13" t="s">
        <v>4</v>
      </c>
    </row>
    <row r="306" spans="1:13" customFormat="1" ht="36.75" customHeight="1" thickTop="1" x14ac:dyDescent="0.25">
      <c r="A306" s="632" t="s">
        <v>573</v>
      </c>
      <c r="B306" s="398" t="s">
        <v>574</v>
      </c>
      <c r="C306" s="399" t="s">
        <v>6</v>
      </c>
      <c r="D306" s="400">
        <v>0</v>
      </c>
      <c r="E306" s="401">
        <v>0</v>
      </c>
      <c r="F306" s="401">
        <v>132.9</v>
      </c>
      <c r="G306" s="363">
        <v>0</v>
      </c>
      <c r="H306" s="402">
        <v>214.4</v>
      </c>
      <c r="I306" s="402"/>
      <c r="J306" s="403"/>
      <c r="K306" s="404">
        <f>SUM(D306:J306)</f>
        <v>347.3</v>
      </c>
    </row>
    <row r="307" spans="1:13" s="359" customFormat="1" ht="36.75" customHeight="1" x14ac:dyDescent="0.25">
      <c r="A307" s="612"/>
      <c r="B307" s="382" t="s">
        <v>629</v>
      </c>
      <c r="C307" s="273" t="s">
        <v>6</v>
      </c>
      <c r="D307" s="306">
        <v>0</v>
      </c>
      <c r="E307" s="373">
        <v>0</v>
      </c>
      <c r="F307" s="373">
        <v>0</v>
      </c>
      <c r="G307" s="361">
        <v>0</v>
      </c>
      <c r="H307" s="361">
        <v>298.89999999999998</v>
      </c>
      <c r="I307" s="361"/>
      <c r="J307" s="406"/>
      <c r="K307" s="332">
        <f>SUM(D307:J307)</f>
        <v>298.89999999999998</v>
      </c>
      <c r="M307"/>
    </row>
    <row r="308" spans="1:13" ht="36.75" customHeight="1" thickBot="1" x14ac:dyDescent="0.25">
      <c r="A308" s="610"/>
      <c r="B308" s="328" t="s">
        <v>572</v>
      </c>
      <c r="C308" s="279" t="s">
        <v>6</v>
      </c>
      <c r="D308" s="313">
        <v>0</v>
      </c>
      <c r="E308" s="314">
        <v>0</v>
      </c>
      <c r="F308" s="314">
        <v>141.9</v>
      </c>
      <c r="G308" s="376">
        <v>0</v>
      </c>
      <c r="H308" s="376">
        <v>0</v>
      </c>
      <c r="I308" s="325"/>
      <c r="J308" s="329"/>
      <c r="K308" s="405">
        <f t="shared" ref="K308:K355" si="20">SUM(D308:J308)</f>
        <v>141.9</v>
      </c>
    </row>
    <row r="309" spans="1:13" ht="36.75" customHeight="1" x14ac:dyDescent="0.2">
      <c r="A309" s="609" t="s">
        <v>252</v>
      </c>
      <c r="B309" s="379" t="s">
        <v>605</v>
      </c>
      <c r="C309" s="278" t="s">
        <v>6</v>
      </c>
      <c r="D309" s="312">
        <v>0</v>
      </c>
      <c r="E309" s="315">
        <v>0</v>
      </c>
      <c r="F309" s="315">
        <v>0</v>
      </c>
      <c r="G309" s="323">
        <v>341.7</v>
      </c>
      <c r="H309" s="375">
        <v>245.3</v>
      </c>
      <c r="I309" s="323"/>
      <c r="J309" s="224"/>
      <c r="K309" s="338">
        <f t="shared" si="20"/>
        <v>587</v>
      </c>
    </row>
    <row r="310" spans="1:13" ht="36.75" customHeight="1" thickBot="1" x14ac:dyDescent="0.25">
      <c r="A310" s="610"/>
      <c r="B310" s="380" t="s">
        <v>575</v>
      </c>
      <c r="C310" s="289" t="s">
        <v>6</v>
      </c>
      <c r="D310" s="301">
        <v>0</v>
      </c>
      <c r="E310" s="302">
        <v>0</v>
      </c>
      <c r="F310" s="302">
        <v>292.7</v>
      </c>
      <c r="G310" s="350">
        <v>242.4</v>
      </c>
      <c r="H310" s="350">
        <v>0</v>
      </c>
      <c r="I310" s="290"/>
      <c r="J310" s="292"/>
      <c r="K310" s="335">
        <f t="shared" si="20"/>
        <v>535.1</v>
      </c>
    </row>
    <row r="311" spans="1:13" ht="36.75" customHeight="1" x14ac:dyDescent="0.2">
      <c r="A311" s="611" t="s">
        <v>33</v>
      </c>
      <c r="B311" s="381" t="s">
        <v>85</v>
      </c>
      <c r="C311" s="275" t="s">
        <v>6</v>
      </c>
      <c r="D311" s="304">
        <v>3606.48</v>
      </c>
      <c r="E311" s="305">
        <v>0</v>
      </c>
      <c r="F311" s="305">
        <v>0</v>
      </c>
      <c r="G311" s="337">
        <v>0</v>
      </c>
      <c r="H311" s="361">
        <v>0</v>
      </c>
      <c r="I311" s="95"/>
      <c r="J311" s="294"/>
      <c r="K311" s="98">
        <f t="shared" si="20"/>
        <v>3606.48</v>
      </c>
    </row>
    <row r="312" spans="1:13" ht="36.75" customHeight="1" x14ac:dyDescent="0.25">
      <c r="A312" s="612"/>
      <c r="B312" s="381" t="s">
        <v>615</v>
      </c>
      <c r="C312" s="275" t="s">
        <v>6</v>
      </c>
      <c r="D312" s="343">
        <v>0</v>
      </c>
      <c r="E312" s="372">
        <v>0</v>
      </c>
      <c r="F312" s="372">
        <v>0</v>
      </c>
      <c r="G312" s="362">
        <v>0</v>
      </c>
      <c r="H312" s="361">
        <v>373.5</v>
      </c>
      <c r="I312" s="362"/>
      <c r="J312" s="294"/>
      <c r="K312" s="339">
        <f t="shared" si="20"/>
        <v>373.5</v>
      </c>
      <c r="M312"/>
    </row>
    <row r="313" spans="1:13" ht="36.75" customHeight="1" x14ac:dyDescent="0.2">
      <c r="A313" s="612"/>
      <c r="B313" s="382" t="s">
        <v>86</v>
      </c>
      <c r="C313" s="273" t="s">
        <v>6</v>
      </c>
      <c r="D313" s="306">
        <v>530.34999999999991</v>
      </c>
      <c r="E313" s="307">
        <v>795.5</v>
      </c>
      <c r="F313" s="307">
        <v>0</v>
      </c>
      <c r="G313" s="64">
        <v>0</v>
      </c>
      <c r="H313" s="361">
        <v>0</v>
      </c>
      <c r="I313" s="64"/>
      <c r="J313" s="195"/>
      <c r="K313" s="79">
        <f t="shared" si="20"/>
        <v>1325.85</v>
      </c>
    </row>
    <row r="314" spans="1:13" ht="36.75" customHeight="1" x14ac:dyDescent="0.2">
      <c r="A314" s="612"/>
      <c r="B314" s="382" t="s">
        <v>581</v>
      </c>
      <c r="C314" s="273" t="s">
        <v>6</v>
      </c>
      <c r="D314" s="308">
        <v>308.2</v>
      </c>
      <c r="E314" s="307">
        <v>0</v>
      </c>
      <c r="F314" s="307">
        <v>604.9</v>
      </c>
      <c r="G314" s="64">
        <v>337</v>
      </c>
      <c r="H314" s="361">
        <v>262</v>
      </c>
      <c r="I314" s="64"/>
      <c r="J314" s="195"/>
      <c r="K314" s="79">
        <f t="shared" si="20"/>
        <v>1512.1</v>
      </c>
    </row>
    <row r="315" spans="1:13" ht="36.75" customHeight="1" x14ac:dyDescent="0.2">
      <c r="A315" s="612"/>
      <c r="B315" s="382" t="s">
        <v>648</v>
      </c>
      <c r="C315" s="273" t="s">
        <v>6</v>
      </c>
      <c r="D315" s="308">
        <v>255.2</v>
      </c>
      <c r="E315" s="307">
        <v>0</v>
      </c>
      <c r="F315" s="307">
        <v>0</v>
      </c>
      <c r="G315" s="64">
        <v>0</v>
      </c>
      <c r="H315" s="361">
        <v>0</v>
      </c>
      <c r="I315" s="64"/>
      <c r="J315" s="195"/>
      <c r="K315" s="79">
        <f t="shared" si="20"/>
        <v>255.2</v>
      </c>
    </row>
    <row r="316" spans="1:13" ht="36.75" customHeight="1" x14ac:dyDescent="0.2">
      <c r="A316" s="612"/>
      <c r="B316" s="382" t="s">
        <v>387</v>
      </c>
      <c r="C316" s="273" t="s">
        <v>6</v>
      </c>
      <c r="D316" s="308">
        <v>736.8</v>
      </c>
      <c r="E316" s="307">
        <v>655.29999999999995</v>
      </c>
      <c r="F316" s="307">
        <v>0</v>
      </c>
      <c r="G316" s="64">
        <v>0</v>
      </c>
      <c r="H316" s="361">
        <v>531.5</v>
      </c>
      <c r="I316" s="64"/>
      <c r="J316" s="195"/>
      <c r="K316" s="79">
        <f t="shared" si="20"/>
        <v>1923.6</v>
      </c>
    </row>
    <row r="317" spans="1:13" ht="36.75" customHeight="1" x14ac:dyDescent="0.2">
      <c r="A317" s="612"/>
      <c r="B317" s="382" t="s">
        <v>388</v>
      </c>
      <c r="C317" s="273" t="s">
        <v>6</v>
      </c>
      <c r="D317" s="306">
        <v>250</v>
      </c>
      <c r="E317" s="307">
        <v>0</v>
      </c>
      <c r="F317" s="307">
        <v>0</v>
      </c>
      <c r="G317" s="64">
        <v>0</v>
      </c>
      <c r="H317" s="361">
        <v>0</v>
      </c>
      <c r="I317" s="64"/>
      <c r="J317" s="195"/>
      <c r="K317" s="79">
        <f t="shared" si="20"/>
        <v>250</v>
      </c>
    </row>
    <row r="318" spans="1:13" ht="36.75" customHeight="1" x14ac:dyDescent="0.2">
      <c r="A318" s="612"/>
      <c r="B318" s="382" t="s">
        <v>643</v>
      </c>
      <c r="C318" s="273" t="s">
        <v>6</v>
      </c>
      <c r="D318" s="308">
        <v>0</v>
      </c>
      <c r="E318" s="309">
        <v>0</v>
      </c>
      <c r="F318" s="307">
        <v>301.60000000000002</v>
      </c>
      <c r="G318" s="64">
        <v>222.1</v>
      </c>
      <c r="H318" s="361">
        <v>490.8</v>
      </c>
      <c r="I318" s="64"/>
      <c r="J318" s="198"/>
      <c r="K318" s="79">
        <f t="shared" si="20"/>
        <v>1014.5</v>
      </c>
    </row>
    <row r="319" spans="1:13" ht="36.75" customHeight="1" x14ac:dyDescent="0.2">
      <c r="A319" s="612"/>
      <c r="B319" s="382" t="s">
        <v>520</v>
      </c>
      <c r="C319" s="273" t="s">
        <v>6</v>
      </c>
      <c r="D319" s="306">
        <v>0</v>
      </c>
      <c r="E319" s="373">
        <v>383.8</v>
      </c>
      <c r="F319" s="373">
        <v>0</v>
      </c>
      <c r="G319" s="361">
        <v>1147.1999999999998</v>
      </c>
      <c r="H319" s="361">
        <v>806.5</v>
      </c>
      <c r="I319" s="361"/>
      <c r="J319" s="341"/>
      <c r="K319" s="332">
        <f t="shared" si="20"/>
        <v>2337.5</v>
      </c>
    </row>
    <row r="320" spans="1:13" ht="36.75" customHeight="1" x14ac:dyDescent="0.25">
      <c r="A320" s="612"/>
      <c r="B320" s="382" t="s">
        <v>619</v>
      </c>
      <c r="C320" s="273" t="s">
        <v>6</v>
      </c>
      <c r="D320" s="308">
        <v>0</v>
      </c>
      <c r="E320" s="309">
        <v>0</v>
      </c>
      <c r="F320" s="373">
        <v>0</v>
      </c>
      <c r="G320" s="361">
        <v>0</v>
      </c>
      <c r="H320" s="361">
        <v>229.1</v>
      </c>
      <c r="I320" s="361"/>
      <c r="J320" s="198"/>
      <c r="K320" s="332">
        <f t="shared" si="20"/>
        <v>229.1</v>
      </c>
      <c r="M320"/>
    </row>
    <row r="321" spans="1:13" ht="36.75" customHeight="1" x14ac:dyDescent="0.2">
      <c r="A321" s="612"/>
      <c r="B321" s="382" t="s">
        <v>529</v>
      </c>
      <c r="C321" s="273" t="s">
        <v>6</v>
      </c>
      <c r="D321" s="306">
        <v>0</v>
      </c>
      <c r="E321" s="307">
        <v>425.2</v>
      </c>
      <c r="F321" s="307">
        <v>166.1</v>
      </c>
      <c r="G321" s="64">
        <v>0</v>
      </c>
      <c r="H321" s="361">
        <v>0</v>
      </c>
      <c r="I321" s="64"/>
      <c r="J321" s="195"/>
      <c r="K321" s="79">
        <f t="shared" si="20"/>
        <v>591.29999999999995</v>
      </c>
    </row>
    <row r="322" spans="1:13" ht="36.75" customHeight="1" x14ac:dyDescent="0.2">
      <c r="A322" s="612"/>
      <c r="B322" s="382" t="s">
        <v>523</v>
      </c>
      <c r="C322" s="273" t="s">
        <v>6</v>
      </c>
      <c r="D322" s="306">
        <v>0</v>
      </c>
      <c r="E322" s="307">
        <v>732.59999999999991</v>
      </c>
      <c r="F322" s="307">
        <v>629.90000000000009</v>
      </c>
      <c r="G322" s="64">
        <v>0</v>
      </c>
      <c r="H322" s="361">
        <v>0</v>
      </c>
      <c r="I322" s="64"/>
      <c r="J322" s="195"/>
      <c r="K322" s="79">
        <f t="shared" si="20"/>
        <v>1362.5</v>
      </c>
    </row>
    <row r="323" spans="1:13" ht="36.75" customHeight="1" x14ac:dyDescent="0.2">
      <c r="A323" s="612"/>
      <c r="B323" s="382" t="s">
        <v>526</v>
      </c>
      <c r="C323" s="273" t="s">
        <v>6</v>
      </c>
      <c r="D323" s="308">
        <v>0</v>
      </c>
      <c r="E323" s="309">
        <v>164.6</v>
      </c>
      <c r="F323" s="307">
        <v>0</v>
      </c>
      <c r="G323" s="64">
        <v>0</v>
      </c>
      <c r="H323" s="361">
        <v>0</v>
      </c>
      <c r="I323" s="64"/>
      <c r="J323" s="198"/>
      <c r="K323" s="79">
        <f t="shared" si="20"/>
        <v>164.6</v>
      </c>
    </row>
    <row r="324" spans="1:13" ht="60" x14ac:dyDescent="0.2">
      <c r="A324" s="612"/>
      <c r="B324" s="382" t="s">
        <v>644</v>
      </c>
      <c r="C324" s="273" t="s">
        <v>6</v>
      </c>
      <c r="D324" s="308">
        <v>0</v>
      </c>
      <c r="E324" s="309">
        <v>425</v>
      </c>
      <c r="F324" s="307">
        <v>0</v>
      </c>
      <c r="G324" s="64">
        <v>0</v>
      </c>
      <c r="H324" s="361">
        <v>0</v>
      </c>
      <c r="I324" s="64"/>
      <c r="J324" s="198"/>
      <c r="K324" s="79">
        <f t="shared" si="20"/>
        <v>425</v>
      </c>
    </row>
    <row r="325" spans="1:13" ht="36.75" customHeight="1" x14ac:dyDescent="0.2">
      <c r="A325" s="612"/>
      <c r="B325" s="382" t="s">
        <v>582</v>
      </c>
      <c r="C325" s="273" t="s">
        <v>6</v>
      </c>
      <c r="D325" s="308">
        <v>0</v>
      </c>
      <c r="E325" s="309">
        <v>196.6</v>
      </c>
      <c r="F325" s="307">
        <v>0</v>
      </c>
      <c r="G325" s="64">
        <v>0</v>
      </c>
      <c r="H325" s="361">
        <v>312.8</v>
      </c>
      <c r="I325" s="64"/>
      <c r="J325" s="198"/>
      <c r="K325" s="79">
        <f t="shared" si="20"/>
        <v>509.4</v>
      </c>
    </row>
    <row r="326" spans="1:13" ht="36.75" customHeight="1" x14ac:dyDescent="0.2">
      <c r="A326" s="684"/>
      <c r="B326" s="382" t="s">
        <v>559</v>
      </c>
      <c r="C326" s="273" t="s">
        <v>6</v>
      </c>
      <c r="D326" s="306">
        <v>0</v>
      </c>
      <c r="E326" s="373">
        <v>0</v>
      </c>
      <c r="F326" s="373">
        <v>507.4</v>
      </c>
      <c r="G326" s="361">
        <v>1645.1</v>
      </c>
      <c r="H326" s="361">
        <v>1136.2</v>
      </c>
      <c r="I326" s="361"/>
      <c r="J326" s="341"/>
      <c r="K326" s="332">
        <f t="shared" si="20"/>
        <v>3288.7</v>
      </c>
    </row>
    <row r="327" spans="1:13" ht="50.25" customHeight="1" x14ac:dyDescent="0.2">
      <c r="A327" s="682" t="s">
        <v>33</v>
      </c>
      <c r="B327" s="382" t="s">
        <v>645</v>
      </c>
      <c r="C327" s="273" t="s">
        <v>6</v>
      </c>
      <c r="D327" s="306">
        <v>0</v>
      </c>
      <c r="E327" s="373">
        <v>0</v>
      </c>
      <c r="F327" s="373">
        <v>0</v>
      </c>
      <c r="G327" s="361">
        <v>295.23</v>
      </c>
      <c r="H327" s="361">
        <v>170.6</v>
      </c>
      <c r="I327" s="361"/>
      <c r="J327" s="341"/>
      <c r="K327" s="332">
        <f t="shared" si="20"/>
        <v>465.83000000000004</v>
      </c>
    </row>
    <row r="328" spans="1:13" ht="30" customHeight="1" x14ac:dyDescent="0.2">
      <c r="A328" s="612"/>
      <c r="B328" s="383" t="s">
        <v>603</v>
      </c>
      <c r="C328" s="273" t="s">
        <v>6</v>
      </c>
      <c r="D328" s="308">
        <v>0</v>
      </c>
      <c r="E328" s="309">
        <v>0</v>
      </c>
      <c r="F328" s="309">
        <v>0</v>
      </c>
      <c r="G328" s="64">
        <v>230.4</v>
      </c>
      <c r="H328" s="361">
        <v>156.19999999999999</v>
      </c>
      <c r="I328" s="149"/>
      <c r="J328" s="198"/>
      <c r="K328" s="79">
        <f t="shared" si="20"/>
        <v>386.6</v>
      </c>
    </row>
    <row r="329" spans="1:13" ht="30.75" customHeight="1" x14ac:dyDescent="0.2">
      <c r="A329" s="612"/>
      <c r="B329" s="383" t="s">
        <v>602</v>
      </c>
      <c r="C329" s="273" t="s">
        <v>6</v>
      </c>
      <c r="D329" s="308">
        <v>0</v>
      </c>
      <c r="E329" s="309">
        <v>0</v>
      </c>
      <c r="F329" s="309">
        <v>0</v>
      </c>
      <c r="G329" s="64">
        <v>210.5</v>
      </c>
      <c r="H329" s="361">
        <v>0</v>
      </c>
      <c r="I329" s="149"/>
      <c r="J329" s="198"/>
      <c r="K329" s="79">
        <f t="shared" si="20"/>
        <v>210.5</v>
      </c>
    </row>
    <row r="330" spans="1:13" ht="30.75" customHeight="1" x14ac:dyDescent="0.25">
      <c r="A330" s="612"/>
      <c r="B330" s="383" t="s">
        <v>626</v>
      </c>
      <c r="C330" s="273" t="s">
        <v>6</v>
      </c>
      <c r="D330" s="308">
        <v>0</v>
      </c>
      <c r="E330" s="309">
        <v>0</v>
      </c>
      <c r="F330" s="309">
        <v>0</v>
      </c>
      <c r="G330" s="363">
        <v>0</v>
      </c>
      <c r="H330" s="363">
        <v>761.8</v>
      </c>
      <c r="I330" s="363"/>
      <c r="J330" s="198"/>
      <c r="K330" s="332">
        <f t="shared" si="20"/>
        <v>761.8</v>
      </c>
      <c r="M330"/>
    </row>
    <row r="331" spans="1:13" ht="36.75" customHeight="1" thickBot="1" x14ac:dyDescent="0.25">
      <c r="A331" s="610"/>
      <c r="B331" s="384" t="s">
        <v>87</v>
      </c>
      <c r="C331" s="276" t="s">
        <v>6</v>
      </c>
      <c r="D331" s="310">
        <v>1702.81</v>
      </c>
      <c r="E331" s="311">
        <v>0</v>
      </c>
      <c r="F331" s="311">
        <v>0</v>
      </c>
      <c r="G331" s="311">
        <v>181.1</v>
      </c>
      <c r="H331" s="374">
        <v>423.20000000000005</v>
      </c>
      <c r="I331" s="91"/>
      <c r="J331" s="203"/>
      <c r="K331" s="92">
        <f t="shared" si="20"/>
        <v>2307.1099999999997</v>
      </c>
    </row>
    <row r="332" spans="1:13" ht="36.75" customHeight="1" thickBot="1" x14ac:dyDescent="0.25">
      <c r="A332" s="288" t="s">
        <v>560</v>
      </c>
      <c r="B332" s="380" t="s">
        <v>561</v>
      </c>
      <c r="C332" s="276" t="s">
        <v>6</v>
      </c>
      <c r="D332" s="301">
        <v>0</v>
      </c>
      <c r="E332" s="302">
        <v>0</v>
      </c>
      <c r="F332" s="311">
        <v>295.10000000000002</v>
      </c>
      <c r="G332" s="311">
        <v>0</v>
      </c>
      <c r="H332" s="374">
        <v>0</v>
      </c>
      <c r="I332" s="291"/>
      <c r="J332" s="292"/>
      <c r="K332" s="94">
        <f t="shared" si="20"/>
        <v>295.10000000000002</v>
      </c>
    </row>
    <row r="333" spans="1:13" ht="36.75" customHeight="1" thickBot="1" x14ac:dyDescent="0.3">
      <c r="A333" s="180" t="s">
        <v>616</v>
      </c>
      <c r="B333" s="380" t="s">
        <v>617</v>
      </c>
      <c r="C333" s="276" t="s">
        <v>6</v>
      </c>
      <c r="D333" s="301">
        <v>0</v>
      </c>
      <c r="E333" s="302">
        <v>0</v>
      </c>
      <c r="F333" s="374">
        <v>0</v>
      </c>
      <c r="G333" s="374">
        <v>0</v>
      </c>
      <c r="H333" s="374">
        <v>210.9</v>
      </c>
      <c r="I333" s="291"/>
      <c r="J333" s="292"/>
      <c r="K333" s="336">
        <f t="shared" si="20"/>
        <v>210.9</v>
      </c>
      <c r="M333"/>
    </row>
    <row r="334" spans="1:13" ht="36.75" customHeight="1" thickBot="1" x14ac:dyDescent="0.25">
      <c r="A334" s="180" t="s">
        <v>65</v>
      </c>
      <c r="B334" s="385" t="s">
        <v>129</v>
      </c>
      <c r="C334" s="277" t="s">
        <v>6</v>
      </c>
      <c r="D334" s="301">
        <v>593.78</v>
      </c>
      <c r="E334" s="303">
        <v>329.6</v>
      </c>
      <c r="F334" s="311">
        <v>0</v>
      </c>
      <c r="G334" s="311">
        <v>0</v>
      </c>
      <c r="H334" s="374">
        <v>0</v>
      </c>
      <c r="I334" s="93"/>
      <c r="J334" s="201"/>
      <c r="K334" s="94">
        <f t="shared" si="20"/>
        <v>923.38</v>
      </c>
    </row>
    <row r="335" spans="1:13" ht="36" customHeight="1" x14ac:dyDescent="0.2">
      <c r="A335" s="223" t="s">
        <v>67</v>
      </c>
      <c r="B335" s="386" t="s">
        <v>88</v>
      </c>
      <c r="C335" s="278" t="s">
        <v>6</v>
      </c>
      <c r="D335" s="312">
        <v>980.80000000000007</v>
      </c>
      <c r="E335" s="305">
        <v>0</v>
      </c>
      <c r="F335" s="307">
        <v>0</v>
      </c>
      <c r="G335" s="64">
        <v>0</v>
      </c>
      <c r="H335" s="361">
        <v>0</v>
      </c>
      <c r="I335" s="64"/>
      <c r="J335" s="197"/>
      <c r="K335" s="98">
        <f t="shared" si="20"/>
        <v>980.80000000000007</v>
      </c>
    </row>
    <row r="336" spans="1:13" ht="36" customHeight="1" thickBot="1" x14ac:dyDescent="0.25">
      <c r="A336" s="678" t="s">
        <v>67</v>
      </c>
      <c r="B336" s="396" t="s">
        <v>515</v>
      </c>
      <c r="C336" s="276" t="s">
        <v>6</v>
      </c>
      <c r="D336" s="310">
        <v>0</v>
      </c>
      <c r="E336" s="374">
        <v>296.39999999999998</v>
      </c>
      <c r="F336" s="374">
        <v>327.10000000000002</v>
      </c>
      <c r="G336" s="350">
        <v>0</v>
      </c>
      <c r="H336" s="350">
        <v>0</v>
      </c>
      <c r="I336" s="334"/>
      <c r="J336" s="342"/>
      <c r="K336" s="335">
        <f t="shared" si="20"/>
        <v>623.5</v>
      </c>
    </row>
    <row r="337" spans="1:13" ht="30.75" customHeight="1" thickBot="1" x14ac:dyDescent="0.25">
      <c r="A337" s="607" t="s">
        <v>89</v>
      </c>
      <c r="B337" s="386" t="s">
        <v>91</v>
      </c>
      <c r="C337" s="278" t="s">
        <v>6</v>
      </c>
      <c r="D337" s="312">
        <v>3339</v>
      </c>
      <c r="E337" s="315">
        <v>0</v>
      </c>
      <c r="F337" s="315">
        <v>0</v>
      </c>
      <c r="G337" s="323">
        <v>0</v>
      </c>
      <c r="H337" s="375">
        <v>0</v>
      </c>
      <c r="I337" s="136"/>
      <c r="J337" s="224"/>
      <c r="K337" s="96">
        <f t="shared" si="20"/>
        <v>3339</v>
      </c>
    </row>
    <row r="338" spans="1:13" ht="30.75" customHeight="1" x14ac:dyDescent="0.25">
      <c r="A338" s="608"/>
      <c r="B338" s="423" t="s">
        <v>618</v>
      </c>
      <c r="C338" s="278" t="s">
        <v>6</v>
      </c>
      <c r="D338" s="343">
        <v>0</v>
      </c>
      <c r="E338" s="372">
        <v>0</v>
      </c>
      <c r="F338" s="372">
        <v>0</v>
      </c>
      <c r="G338" s="362">
        <v>0</v>
      </c>
      <c r="H338" s="362">
        <v>225.8</v>
      </c>
      <c r="I338" s="333"/>
      <c r="J338" s="294"/>
      <c r="K338" s="339">
        <f t="shared" si="20"/>
        <v>225.8</v>
      </c>
      <c r="M338"/>
    </row>
    <row r="339" spans="1:13" ht="30.75" customHeight="1" x14ac:dyDescent="0.2">
      <c r="A339" s="608"/>
      <c r="B339" s="388" t="s">
        <v>583</v>
      </c>
      <c r="C339" s="273" t="s">
        <v>6</v>
      </c>
      <c r="D339" s="306">
        <v>0</v>
      </c>
      <c r="E339" s="307">
        <v>0</v>
      </c>
      <c r="F339" s="307">
        <v>0</v>
      </c>
      <c r="G339" s="64">
        <v>824.3</v>
      </c>
      <c r="H339" s="362">
        <v>651.29999999999995</v>
      </c>
      <c r="I339" s="72"/>
      <c r="J339" s="327"/>
      <c r="K339" s="79">
        <f t="shared" si="20"/>
        <v>1475.6</v>
      </c>
    </row>
    <row r="340" spans="1:13" ht="30.75" customHeight="1" x14ac:dyDescent="0.2">
      <c r="A340" s="608"/>
      <c r="B340" s="387" t="s">
        <v>594</v>
      </c>
      <c r="C340" s="275" t="s">
        <v>6</v>
      </c>
      <c r="D340" s="313">
        <v>0</v>
      </c>
      <c r="E340" s="314">
        <v>0</v>
      </c>
      <c r="F340" s="314">
        <v>0</v>
      </c>
      <c r="G340" s="325">
        <v>834.7</v>
      </c>
      <c r="H340" s="362">
        <v>460</v>
      </c>
      <c r="I340" s="97"/>
      <c r="J340" s="222"/>
      <c r="K340" s="79">
        <f t="shared" si="20"/>
        <v>1294.7</v>
      </c>
    </row>
    <row r="341" spans="1:13" ht="36" customHeight="1" thickBot="1" x14ac:dyDescent="0.25">
      <c r="A341" s="683"/>
      <c r="B341" s="396" t="s">
        <v>517</v>
      </c>
      <c r="C341" s="276" t="s">
        <v>6</v>
      </c>
      <c r="D341" s="310">
        <v>0</v>
      </c>
      <c r="E341" s="374">
        <v>212.3</v>
      </c>
      <c r="F341" s="374">
        <v>356.7</v>
      </c>
      <c r="G341" s="350">
        <v>0</v>
      </c>
      <c r="H341" s="350">
        <v>0</v>
      </c>
      <c r="I341" s="334"/>
      <c r="J341" s="342"/>
      <c r="K341" s="335">
        <f t="shared" si="20"/>
        <v>569</v>
      </c>
    </row>
    <row r="342" spans="1:13" ht="36" customHeight="1" thickBot="1" x14ac:dyDescent="0.3">
      <c r="A342" s="391" t="s">
        <v>623</v>
      </c>
      <c r="B342" s="424" t="s">
        <v>624</v>
      </c>
      <c r="C342" s="279" t="s">
        <v>6</v>
      </c>
      <c r="D342" s="313">
        <v>0</v>
      </c>
      <c r="E342" s="313">
        <v>0</v>
      </c>
      <c r="F342" s="313">
        <v>0</v>
      </c>
      <c r="G342" s="313">
        <v>0</v>
      </c>
      <c r="H342" s="362">
        <v>234.1</v>
      </c>
      <c r="I342" s="97"/>
      <c r="J342" s="222"/>
      <c r="K342" s="395">
        <f t="shared" si="20"/>
        <v>234.1</v>
      </c>
      <c r="M342"/>
    </row>
    <row r="343" spans="1:13" ht="36" customHeight="1" thickBot="1" x14ac:dyDescent="0.25">
      <c r="A343" s="322" t="s">
        <v>584</v>
      </c>
      <c r="B343" s="389" t="s">
        <v>585</v>
      </c>
      <c r="C343" s="277" t="s">
        <v>6</v>
      </c>
      <c r="D343" s="351">
        <v>0</v>
      </c>
      <c r="E343" s="352">
        <v>0</v>
      </c>
      <c r="F343" s="352">
        <v>0</v>
      </c>
      <c r="G343" s="353">
        <v>310.89999999999998</v>
      </c>
      <c r="H343" s="353">
        <v>0</v>
      </c>
      <c r="I343" s="354"/>
      <c r="J343" s="355"/>
      <c r="K343" s="336">
        <f t="shared" si="20"/>
        <v>310.89999999999998</v>
      </c>
    </row>
    <row r="344" spans="1:13" ht="30" customHeight="1" x14ac:dyDescent="0.2">
      <c r="A344" s="625" t="s">
        <v>34</v>
      </c>
      <c r="B344" s="390" t="s">
        <v>470</v>
      </c>
      <c r="C344" s="275" t="s">
        <v>6</v>
      </c>
      <c r="D344" s="356">
        <v>1903.8500000000001</v>
      </c>
      <c r="E344" s="347">
        <v>218.3</v>
      </c>
      <c r="F344" s="347">
        <v>172.8</v>
      </c>
      <c r="G344" s="349">
        <v>311.60000000000002</v>
      </c>
      <c r="H344" s="375">
        <v>0</v>
      </c>
      <c r="I344" s="349"/>
      <c r="J344" s="357"/>
      <c r="K344" s="338">
        <f t="shared" si="20"/>
        <v>2606.5500000000002</v>
      </c>
    </row>
    <row r="345" spans="1:13" ht="32.25" customHeight="1" x14ac:dyDescent="0.2">
      <c r="A345" s="608"/>
      <c r="B345" s="382" t="s">
        <v>406</v>
      </c>
      <c r="C345" s="275" t="s">
        <v>6</v>
      </c>
      <c r="D345" s="348">
        <v>273.8</v>
      </c>
      <c r="E345" s="345">
        <v>234.1</v>
      </c>
      <c r="F345" s="345">
        <v>685.3</v>
      </c>
      <c r="G345" s="330">
        <v>372</v>
      </c>
      <c r="H345" s="361">
        <v>930.1</v>
      </c>
      <c r="I345" s="330"/>
      <c r="J345" s="341"/>
      <c r="K345" s="332">
        <f t="shared" si="20"/>
        <v>2495.2999999999997</v>
      </c>
    </row>
    <row r="346" spans="1:13" ht="32.25" customHeight="1" x14ac:dyDescent="0.2">
      <c r="A346" s="608"/>
      <c r="B346" s="382" t="s">
        <v>604</v>
      </c>
      <c r="C346" s="275" t="s">
        <v>6</v>
      </c>
      <c r="D346" s="348">
        <v>0</v>
      </c>
      <c r="E346" s="345">
        <v>0</v>
      </c>
      <c r="F346" s="345">
        <v>0</v>
      </c>
      <c r="G346" s="330">
        <v>176.8</v>
      </c>
      <c r="H346" s="361">
        <v>0</v>
      </c>
      <c r="I346" s="330"/>
      <c r="J346" s="341"/>
      <c r="K346" s="332">
        <f t="shared" si="20"/>
        <v>176.8</v>
      </c>
    </row>
    <row r="347" spans="1:13" ht="48.75" customHeight="1" thickBot="1" x14ac:dyDescent="0.25">
      <c r="A347" s="626"/>
      <c r="B347" s="382" t="s">
        <v>210</v>
      </c>
      <c r="C347" s="280" t="s">
        <v>6</v>
      </c>
      <c r="D347" s="358">
        <v>3028.4</v>
      </c>
      <c r="E347" s="346">
        <v>210.4</v>
      </c>
      <c r="F347" s="346">
        <v>183.5</v>
      </c>
      <c r="G347" s="350">
        <v>317.2</v>
      </c>
      <c r="H347" s="350">
        <v>0</v>
      </c>
      <c r="I347" s="334"/>
      <c r="J347" s="342"/>
      <c r="K347" s="335">
        <f t="shared" si="20"/>
        <v>3739.5</v>
      </c>
    </row>
    <row r="348" spans="1:13" s="5" customFormat="1" ht="35.1" customHeight="1" x14ac:dyDescent="0.25">
      <c r="A348" s="607" t="s">
        <v>35</v>
      </c>
      <c r="B348" s="386" t="s">
        <v>303</v>
      </c>
      <c r="C348" s="278" t="s">
        <v>6</v>
      </c>
      <c r="D348" s="343">
        <v>2066.2999999999997</v>
      </c>
      <c r="E348" s="305">
        <v>889.8</v>
      </c>
      <c r="F348" s="344">
        <v>199.9</v>
      </c>
      <c r="G348" s="337">
        <v>564.5</v>
      </c>
      <c r="H348" s="361">
        <v>0</v>
      </c>
      <c r="I348" s="337"/>
      <c r="J348" s="197"/>
      <c r="K348" s="98">
        <f t="shared" si="20"/>
        <v>3720.4999999999995</v>
      </c>
    </row>
    <row r="349" spans="1:13" s="5" customFormat="1" ht="36.75" customHeight="1" x14ac:dyDescent="0.25">
      <c r="A349" s="608"/>
      <c r="B349" s="135" t="s">
        <v>397</v>
      </c>
      <c r="C349" s="273" t="s">
        <v>6</v>
      </c>
      <c r="D349" s="304">
        <v>2549.6999999999998</v>
      </c>
      <c r="E349" s="307">
        <v>1594.9</v>
      </c>
      <c r="F349" s="307">
        <v>252.8</v>
      </c>
      <c r="G349" s="64">
        <v>744.3</v>
      </c>
      <c r="H349" s="361">
        <v>0</v>
      </c>
      <c r="I349" s="64"/>
      <c r="J349" s="197"/>
      <c r="K349" s="79">
        <f t="shared" si="20"/>
        <v>5141.7000000000007</v>
      </c>
    </row>
    <row r="350" spans="1:13" s="5" customFormat="1" ht="36.75" customHeight="1" x14ac:dyDescent="0.25">
      <c r="A350" s="608"/>
      <c r="B350" s="181" t="s">
        <v>465</v>
      </c>
      <c r="C350" s="275" t="s">
        <v>6</v>
      </c>
      <c r="D350" s="304">
        <v>748.5</v>
      </c>
      <c r="E350" s="307">
        <v>449.29999999999995</v>
      </c>
      <c r="F350" s="307">
        <v>238.7</v>
      </c>
      <c r="G350" s="64">
        <v>0</v>
      </c>
      <c r="H350" s="361">
        <v>0</v>
      </c>
      <c r="I350" s="64"/>
      <c r="J350" s="197"/>
      <c r="K350" s="79">
        <f t="shared" si="20"/>
        <v>1436.5</v>
      </c>
    </row>
    <row r="351" spans="1:13" s="5" customFormat="1" ht="35.1" customHeight="1" x14ac:dyDescent="0.25">
      <c r="A351" s="608"/>
      <c r="B351" s="30" t="s">
        <v>404</v>
      </c>
      <c r="C351" s="273" t="s">
        <v>6</v>
      </c>
      <c r="D351" s="306">
        <v>501.6</v>
      </c>
      <c r="E351" s="307">
        <v>0</v>
      </c>
      <c r="F351" s="307">
        <v>0</v>
      </c>
      <c r="G351" s="64">
        <v>0</v>
      </c>
      <c r="H351" s="361">
        <v>0</v>
      </c>
      <c r="I351" s="64"/>
      <c r="J351" s="197"/>
      <c r="K351" s="79">
        <f t="shared" si="20"/>
        <v>501.6</v>
      </c>
    </row>
    <row r="352" spans="1:13" s="5" customFormat="1" ht="35.1" customHeight="1" x14ac:dyDescent="0.25">
      <c r="A352" s="608"/>
      <c r="B352" s="30" t="s">
        <v>394</v>
      </c>
      <c r="C352" s="275" t="s">
        <v>6</v>
      </c>
      <c r="D352" s="306">
        <v>975.4</v>
      </c>
      <c r="E352" s="307">
        <v>1561.3999999999999</v>
      </c>
      <c r="F352" s="307">
        <v>225.9</v>
      </c>
      <c r="G352" s="64">
        <v>681.1</v>
      </c>
      <c r="H352" s="361">
        <v>930.40000000000009</v>
      </c>
      <c r="I352" s="64"/>
      <c r="J352" s="197"/>
      <c r="K352" s="79">
        <f t="shared" si="20"/>
        <v>4374.2</v>
      </c>
    </row>
    <row r="353" spans="1:11" s="5" customFormat="1" ht="35.1" customHeight="1" x14ac:dyDescent="0.25">
      <c r="A353" s="608"/>
      <c r="B353" s="31" t="s">
        <v>510</v>
      </c>
      <c r="C353" s="275" t="s">
        <v>6</v>
      </c>
      <c r="D353" s="308">
        <v>0</v>
      </c>
      <c r="E353" s="307">
        <v>255.5</v>
      </c>
      <c r="F353" s="307">
        <v>0</v>
      </c>
      <c r="G353" s="64">
        <v>0</v>
      </c>
      <c r="H353" s="361">
        <v>0</v>
      </c>
      <c r="I353" s="64"/>
      <c r="J353" s="226"/>
      <c r="K353" s="79">
        <f t="shared" si="20"/>
        <v>255.5</v>
      </c>
    </row>
    <row r="354" spans="1:11" s="5" customFormat="1" ht="35.1" customHeight="1" x14ac:dyDescent="0.25">
      <c r="A354" s="608"/>
      <c r="B354" s="31" t="s">
        <v>649</v>
      </c>
      <c r="C354" s="275" t="s">
        <v>6</v>
      </c>
      <c r="D354" s="308">
        <v>0</v>
      </c>
      <c r="E354" s="307">
        <v>0</v>
      </c>
      <c r="F354" s="307">
        <v>655.29999999999995</v>
      </c>
      <c r="G354" s="64">
        <v>422.4</v>
      </c>
      <c r="H354" s="361">
        <v>0</v>
      </c>
      <c r="I354" s="149"/>
      <c r="J354" s="286"/>
      <c r="K354" s="79">
        <f t="shared" si="20"/>
        <v>1077.6999999999998</v>
      </c>
    </row>
    <row r="355" spans="1:11" s="5" customFormat="1" ht="35.1" customHeight="1" thickBot="1" x14ac:dyDescent="0.3">
      <c r="A355" s="608"/>
      <c r="B355" s="31" t="s">
        <v>90</v>
      </c>
      <c r="C355" s="279" t="s">
        <v>6</v>
      </c>
      <c r="D355" s="308">
        <v>1702.2</v>
      </c>
      <c r="E355" s="307">
        <v>0</v>
      </c>
      <c r="F355" s="307">
        <v>987.6</v>
      </c>
      <c r="G355" s="64">
        <v>248.5</v>
      </c>
      <c r="H355" s="361">
        <v>0</v>
      </c>
      <c r="I355" s="81"/>
      <c r="J355" s="227"/>
      <c r="K355" s="225">
        <f t="shared" si="20"/>
        <v>2938.3</v>
      </c>
    </row>
    <row r="356" spans="1:11" ht="30" customHeight="1" thickTop="1" thickBot="1" x14ac:dyDescent="0.25">
      <c r="A356" s="601" t="s">
        <v>202</v>
      </c>
      <c r="B356" s="602"/>
      <c r="C356" s="133" t="s">
        <v>6</v>
      </c>
      <c r="D356" s="152">
        <f>SUM(D311:D355)</f>
        <v>26053.170000000002</v>
      </c>
      <c r="E356" s="151">
        <f>SUM(E311:E355)</f>
        <v>10030.599999999999</v>
      </c>
      <c r="F356" s="151">
        <f>SUM(F306:F355)</f>
        <v>7358.0999999999995</v>
      </c>
      <c r="G356" s="151">
        <f>SUM(G306:G355)</f>
        <v>10661.029999999999</v>
      </c>
      <c r="H356" s="151">
        <f>SUM(H306:H355)</f>
        <v>10055.4</v>
      </c>
      <c r="I356" s="151">
        <f t="shared" ref="I356:J356" si="21">SUM(I311:I355)</f>
        <v>0</v>
      </c>
      <c r="J356" s="151">
        <f t="shared" si="21"/>
        <v>0</v>
      </c>
      <c r="K356" s="153">
        <f>SUM(D356:J356)</f>
        <v>64158.3</v>
      </c>
    </row>
    <row r="357" spans="1:11" ht="30" customHeight="1" thickTop="1" thickBot="1" x14ac:dyDescent="0.25">
      <c r="A357" s="601" t="s">
        <v>203</v>
      </c>
      <c r="B357" s="602"/>
      <c r="C357" s="19" t="s">
        <v>6</v>
      </c>
      <c r="D357" s="88">
        <v>40</v>
      </c>
      <c r="E357" s="89">
        <f>COUNTIF(E311:E355,"&gt;0")</f>
        <v>19</v>
      </c>
      <c r="F357" s="89">
        <f t="shared" ref="F357:J357" si="22">COUNTIF(F311:F355,"&gt;0")</f>
        <v>17</v>
      </c>
      <c r="G357" s="89">
        <f>COUNTIF(G306:G355,"&gt;0")</f>
        <v>22</v>
      </c>
      <c r="H357" s="89">
        <f>COUNTIF(H306:H355,"&gt;0")</f>
        <v>22</v>
      </c>
      <c r="I357" s="89">
        <f t="shared" si="22"/>
        <v>0</v>
      </c>
      <c r="J357" s="89">
        <f t="shared" si="22"/>
        <v>0</v>
      </c>
      <c r="K357" s="90">
        <f>SUM(D357:J357)</f>
        <v>120</v>
      </c>
    </row>
    <row r="358" spans="1:11" s="5" customFormat="1" ht="22.5" customHeight="1" thickTop="1" thickBot="1" x14ac:dyDescent="0.3">
      <c r="A358" s="603" t="s">
        <v>120</v>
      </c>
      <c r="B358" s="604"/>
      <c r="C358" s="11"/>
      <c r="D358" s="18">
        <v>2019</v>
      </c>
      <c r="E358" s="12" t="s">
        <v>501</v>
      </c>
      <c r="F358" s="12" t="s">
        <v>502</v>
      </c>
      <c r="G358" s="12" t="s">
        <v>503</v>
      </c>
      <c r="H358" s="12" t="s">
        <v>504</v>
      </c>
      <c r="I358" s="12" t="s">
        <v>505</v>
      </c>
      <c r="J358" s="250" t="s">
        <v>506</v>
      </c>
      <c r="K358" s="13" t="s">
        <v>4</v>
      </c>
    </row>
    <row r="359" spans="1:11" s="5" customFormat="1" ht="30" customHeight="1" thickTop="1" thickBot="1" x14ac:dyDescent="0.3">
      <c r="A359" s="605"/>
      <c r="B359" s="606"/>
      <c r="C359" s="281" t="s">
        <v>6</v>
      </c>
      <c r="D359" s="255">
        <v>39800.32</v>
      </c>
      <c r="E359" s="99">
        <v>7426.3</v>
      </c>
      <c r="F359" s="99">
        <v>7245</v>
      </c>
      <c r="G359" s="99">
        <v>7538.2</v>
      </c>
      <c r="H359" s="99">
        <v>8215</v>
      </c>
      <c r="I359" s="99"/>
      <c r="J359" s="251"/>
      <c r="K359" s="100">
        <f>SUM(D359:J359)</f>
        <v>70224.820000000007</v>
      </c>
    </row>
    <row r="360" spans="1:11" s="5" customFormat="1" ht="30" customHeight="1" thickTop="1" thickBot="1" x14ac:dyDescent="0.3">
      <c r="A360" s="601" t="s">
        <v>202</v>
      </c>
      <c r="B360" s="602"/>
      <c r="C360" s="19" t="s">
        <v>6</v>
      </c>
      <c r="D360" s="175">
        <f>D359</f>
        <v>39800.32</v>
      </c>
      <c r="E360" s="83">
        <f>E359</f>
        <v>7426.3</v>
      </c>
      <c r="F360" s="83">
        <f t="shared" ref="F360:J360" si="23">F359</f>
        <v>7245</v>
      </c>
      <c r="G360" s="83">
        <f t="shared" si="23"/>
        <v>7538.2</v>
      </c>
      <c r="H360" s="83">
        <v>8215</v>
      </c>
      <c r="I360" s="83">
        <f t="shared" si="23"/>
        <v>0</v>
      </c>
      <c r="J360" s="83">
        <f t="shared" si="23"/>
        <v>0</v>
      </c>
      <c r="K360" s="84">
        <f>SUM(D360:J360)</f>
        <v>70224.820000000007</v>
      </c>
    </row>
    <row r="361" spans="1:11" s="5" customFormat="1" ht="30" customHeight="1" thickTop="1" thickBot="1" x14ac:dyDescent="0.3">
      <c r="A361" s="601" t="s">
        <v>203</v>
      </c>
      <c r="B361" s="602"/>
      <c r="C361" s="19" t="s">
        <v>6</v>
      </c>
      <c r="D361" s="229">
        <v>131</v>
      </c>
      <c r="E361" s="86">
        <v>86</v>
      </c>
      <c r="F361" s="89">
        <v>101</v>
      </c>
      <c r="G361" s="89">
        <v>104</v>
      </c>
      <c r="H361" s="89">
        <v>487</v>
      </c>
      <c r="I361" s="89"/>
      <c r="J361" s="204"/>
      <c r="K361" s="90">
        <f>SUM(D361:J361)</f>
        <v>909</v>
      </c>
    </row>
    <row r="362" spans="1:11" s="5" customFormat="1" ht="30" customHeight="1" thickTop="1" thickBot="1" x14ac:dyDescent="0.3">
      <c r="A362" s="650" t="s">
        <v>209</v>
      </c>
      <c r="B362" s="651"/>
      <c r="C362" s="174" t="s">
        <v>6</v>
      </c>
      <c r="D362" s="101">
        <f>D89+D122+D193+D302+D356+D360+D211+D223</f>
        <v>501580.75000000012</v>
      </c>
      <c r="E362" s="228">
        <f>E89+E122+E193+E302+E356+E360+E211+E223</f>
        <v>119055.72000000002</v>
      </c>
      <c r="F362" s="101">
        <f>F89+F122+F193+F302+F356+F360+F223+F211</f>
        <v>98939.900000000009</v>
      </c>
      <c r="G362" s="101">
        <f>SUM(G360,G356,G302,G223,G211,G193,G122,G89)</f>
        <v>102166.98000000001</v>
      </c>
      <c r="H362" s="101">
        <f>SUM(H360,H356,H302,H223,H211,H193,H122,H89)</f>
        <v>96439.09</v>
      </c>
      <c r="I362" s="102">
        <f>SUM(I360,I356,I302,I223,I211,I193,I122,I89)</f>
        <v>0</v>
      </c>
      <c r="J362" s="102">
        <f>SUM(J360,J356,J302,J223,J211,J193,J122,J89)</f>
        <v>0</v>
      </c>
      <c r="K362" s="103">
        <f>SUM(D362:J362)</f>
        <v>918182.44000000006</v>
      </c>
    </row>
    <row r="363" spans="1:11" s="5" customFormat="1" ht="23.1" customHeight="1" thickTop="1" thickBot="1" x14ac:dyDescent="0.3">
      <c r="A363" s="534" t="s">
        <v>346</v>
      </c>
      <c r="B363" s="535"/>
      <c r="C363" s="535"/>
      <c r="D363" s="535"/>
      <c r="E363" s="535"/>
      <c r="F363" s="535"/>
      <c r="G363" s="535"/>
      <c r="H363" s="535"/>
      <c r="I363" s="535"/>
      <c r="J363" s="535"/>
      <c r="K363" s="537"/>
    </row>
    <row r="364" spans="1:11" s="5" customFormat="1" ht="24.75" customHeight="1" thickTop="1" thickBot="1" x14ac:dyDescent="0.3">
      <c r="A364" s="615" t="s">
        <v>279</v>
      </c>
      <c r="B364" s="616"/>
      <c r="C364" s="616"/>
      <c r="D364" s="616"/>
      <c r="E364" s="616"/>
      <c r="F364" s="616"/>
      <c r="G364" s="616"/>
      <c r="H364" s="616"/>
      <c r="I364" s="616"/>
      <c r="J364" s="616"/>
      <c r="K364" s="618"/>
    </row>
    <row r="365" spans="1:11" s="5" customFormat="1" ht="23.1" customHeight="1" thickTop="1" x14ac:dyDescent="0.25">
      <c r="A365" s="647" t="s">
        <v>551</v>
      </c>
      <c r="B365" s="648"/>
      <c r="C365" s="648"/>
      <c r="D365" s="648"/>
      <c r="E365" s="648"/>
      <c r="F365" s="648"/>
      <c r="G365" s="648"/>
      <c r="H365" s="648"/>
      <c r="I365" s="648"/>
      <c r="J365" s="648"/>
      <c r="K365" s="649"/>
    </row>
    <row r="366" spans="1:11" s="5" customFormat="1" ht="32.25" customHeight="1" thickBot="1" x14ac:dyDescent="0.3">
      <c r="A366" s="598" t="s">
        <v>544</v>
      </c>
      <c r="B366" s="599"/>
      <c r="C366" s="600"/>
      <c r="D366" s="252">
        <v>2019</v>
      </c>
      <c r="E366" s="113" t="s">
        <v>501</v>
      </c>
      <c r="F366" s="113" t="s">
        <v>502</v>
      </c>
      <c r="G366" s="113" t="s">
        <v>503</v>
      </c>
      <c r="H366" s="113" t="s">
        <v>504</v>
      </c>
      <c r="I366" s="253" t="s">
        <v>505</v>
      </c>
      <c r="J366" s="246" t="s">
        <v>506</v>
      </c>
      <c r="K366" s="114" t="s">
        <v>4</v>
      </c>
    </row>
    <row r="367" spans="1:11" s="5" customFormat="1" ht="23.1" customHeight="1" thickTop="1" x14ac:dyDescent="0.25">
      <c r="A367" s="156" t="s">
        <v>143</v>
      </c>
      <c r="B367" s="143"/>
      <c r="C367" s="282" t="s">
        <v>6</v>
      </c>
      <c r="D367" s="145">
        <v>100</v>
      </c>
      <c r="E367" s="244">
        <v>0</v>
      </c>
      <c r="F367" s="109">
        <v>0</v>
      </c>
      <c r="G367" s="109">
        <v>0</v>
      </c>
      <c r="H367" s="109">
        <v>0</v>
      </c>
      <c r="I367" s="109"/>
      <c r="J367" s="145"/>
      <c r="K367" s="111">
        <f>SUM(D367:J367)</f>
        <v>100</v>
      </c>
    </row>
    <row r="368" spans="1:11" s="5" customFormat="1" ht="23.1" customHeight="1" x14ac:dyDescent="0.25">
      <c r="A368" s="184" t="s">
        <v>304</v>
      </c>
      <c r="B368" s="185"/>
      <c r="C368" s="283" t="s">
        <v>6</v>
      </c>
      <c r="D368" s="145">
        <v>62.3</v>
      </c>
      <c r="E368" s="147">
        <v>0</v>
      </c>
      <c r="F368" s="109">
        <v>0</v>
      </c>
      <c r="G368" s="109">
        <v>0</v>
      </c>
      <c r="H368" s="109">
        <v>0</v>
      </c>
      <c r="I368" s="109"/>
      <c r="J368" s="146"/>
      <c r="K368" s="111">
        <f t="shared" ref="K368:K431" si="24">SUM(D368:J368)</f>
        <v>62.3</v>
      </c>
    </row>
    <row r="369" spans="1:11" s="5" customFormat="1" ht="23.1" customHeight="1" x14ac:dyDescent="0.25">
      <c r="A369" s="157" t="s">
        <v>487</v>
      </c>
      <c r="B369" s="139"/>
      <c r="C369" s="283" t="s">
        <v>6</v>
      </c>
      <c r="D369" s="146">
        <v>3932.18</v>
      </c>
      <c r="E369" s="147">
        <v>0</v>
      </c>
      <c r="F369" s="109">
        <v>0</v>
      </c>
      <c r="G369" s="109">
        <v>0</v>
      </c>
      <c r="H369" s="109">
        <v>0</v>
      </c>
      <c r="I369" s="109"/>
      <c r="J369" s="146"/>
      <c r="K369" s="111">
        <f t="shared" si="24"/>
        <v>3932.18</v>
      </c>
    </row>
    <row r="370" spans="1:11" s="5" customFormat="1" ht="23.1" customHeight="1" x14ac:dyDescent="0.25">
      <c r="A370" s="157" t="s">
        <v>436</v>
      </c>
      <c r="B370" s="139"/>
      <c r="C370" s="283" t="s">
        <v>6</v>
      </c>
      <c r="D370" s="146">
        <v>15.6</v>
      </c>
      <c r="E370" s="147">
        <v>0</v>
      </c>
      <c r="F370" s="109">
        <v>0</v>
      </c>
      <c r="G370" s="109">
        <v>0</v>
      </c>
      <c r="H370" s="109">
        <v>0</v>
      </c>
      <c r="I370" s="109"/>
      <c r="J370" s="146"/>
      <c r="K370" s="111">
        <f t="shared" si="24"/>
        <v>15.6</v>
      </c>
    </row>
    <row r="371" spans="1:11" s="5" customFormat="1" ht="23.1" customHeight="1" x14ac:dyDescent="0.25">
      <c r="A371" s="157" t="s">
        <v>437</v>
      </c>
      <c r="B371" s="139"/>
      <c r="C371" s="284" t="s">
        <v>6</v>
      </c>
      <c r="D371" s="146">
        <v>4222.21</v>
      </c>
      <c r="E371" s="147">
        <v>2683.3999999999996</v>
      </c>
      <c r="F371" s="109">
        <v>3553</v>
      </c>
      <c r="G371" s="109">
        <v>4867.8999999999996</v>
      </c>
      <c r="H371" s="109">
        <v>1672.8</v>
      </c>
      <c r="I371" s="109"/>
      <c r="J371" s="146"/>
      <c r="K371" s="111">
        <f t="shared" si="24"/>
        <v>16999.310000000001</v>
      </c>
    </row>
    <row r="372" spans="1:11" s="5" customFormat="1" ht="23.1" customHeight="1" x14ac:dyDescent="0.25">
      <c r="A372" s="157" t="s">
        <v>438</v>
      </c>
      <c r="B372" s="139"/>
      <c r="C372" s="284" t="s">
        <v>6</v>
      </c>
      <c r="D372" s="146">
        <v>20307.38</v>
      </c>
      <c r="E372" s="147">
        <v>0</v>
      </c>
      <c r="F372" s="109">
        <v>4783.6000000000004</v>
      </c>
      <c r="G372" s="109">
        <v>4564.2000000000007</v>
      </c>
      <c r="H372" s="109">
        <v>0</v>
      </c>
      <c r="I372" s="109"/>
      <c r="J372" s="146"/>
      <c r="K372" s="111">
        <f t="shared" si="24"/>
        <v>29655.180000000004</v>
      </c>
    </row>
    <row r="373" spans="1:11" s="5" customFormat="1" ht="23.1" customHeight="1" x14ac:dyDescent="0.25">
      <c r="A373" s="157" t="s">
        <v>135</v>
      </c>
      <c r="B373" s="139"/>
      <c r="C373" s="284" t="s">
        <v>6</v>
      </c>
      <c r="D373" s="146">
        <v>3255.8</v>
      </c>
      <c r="E373" s="147">
        <v>1124.0999999999999</v>
      </c>
      <c r="F373" s="109">
        <v>246.9</v>
      </c>
      <c r="G373" s="109">
        <v>400</v>
      </c>
      <c r="H373" s="109">
        <v>0</v>
      </c>
      <c r="I373" s="109"/>
      <c r="J373" s="146"/>
      <c r="K373" s="111">
        <f t="shared" si="24"/>
        <v>5026.7999999999993</v>
      </c>
    </row>
    <row r="374" spans="1:11" s="5" customFormat="1" ht="23.1" customHeight="1" x14ac:dyDescent="0.25">
      <c r="A374" s="157" t="s">
        <v>439</v>
      </c>
      <c r="B374" s="139"/>
      <c r="C374" s="284" t="s">
        <v>6</v>
      </c>
      <c r="D374" s="146">
        <v>243.1</v>
      </c>
      <c r="E374" s="147">
        <v>0</v>
      </c>
      <c r="F374" s="109">
        <v>105.5</v>
      </c>
      <c r="G374" s="109">
        <v>0</v>
      </c>
      <c r="H374" s="109">
        <v>0</v>
      </c>
      <c r="I374" s="65"/>
      <c r="J374" s="146"/>
      <c r="K374" s="111">
        <f t="shared" si="24"/>
        <v>348.6</v>
      </c>
    </row>
    <row r="375" spans="1:11" s="5" customFormat="1" ht="23.1" customHeight="1" x14ac:dyDescent="0.25">
      <c r="A375" s="157" t="s">
        <v>305</v>
      </c>
      <c r="B375" s="139"/>
      <c r="C375" s="284" t="s">
        <v>6</v>
      </c>
      <c r="D375" s="146">
        <v>3335.67</v>
      </c>
      <c r="E375" s="147">
        <v>1988.4</v>
      </c>
      <c r="F375" s="109">
        <v>6143.5</v>
      </c>
      <c r="G375" s="109">
        <v>12.6</v>
      </c>
      <c r="H375" s="109">
        <v>980.90000000000009</v>
      </c>
      <c r="I375" s="65"/>
      <c r="J375" s="146"/>
      <c r="K375" s="111">
        <f t="shared" si="24"/>
        <v>12461.07</v>
      </c>
    </row>
    <row r="376" spans="1:11" s="5" customFormat="1" ht="23.1" customHeight="1" x14ac:dyDescent="0.25">
      <c r="A376" s="157" t="s">
        <v>440</v>
      </c>
      <c r="B376" s="139"/>
      <c r="C376" s="284" t="s">
        <v>6</v>
      </c>
      <c r="D376" s="146">
        <v>242</v>
      </c>
      <c r="E376" s="147">
        <v>0</v>
      </c>
      <c r="F376" s="109">
        <v>0</v>
      </c>
      <c r="G376" s="109">
        <v>0</v>
      </c>
      <c r="H376" s="109">
        <v>0</v>
      </c>
      <c r="I376" s="65"/>
      <c r="J376" s="146"/>
      <c r="K376" s="111">
        <f t="shared" si="24"/>
        <v>242</v>
      </c>
    </row>
    <row r="377" spans="1:11" s="5" customFormat="1" ht="23.1" customHeight="1" x14ac:dyDescent="0.25">
      <c r="A377" s="158" t="s">
        <v>441</v>
      </c>
      <c r="B377" s="29"/>
      <c r="C377" s="284" t="s">
        <v>6</v>
      </c>
      <c r="D377" s="146">
        <v>800</v>
      </c>
      <c r="E377" s="147">
        <v>0</v>
      </c>
      <c r="F377" s="109">
        <v>0</v>
      </c>
      <c r="G377" s="109">
        <v>0</v>
      </c>
      <c r="H377" s="109">
        <v>0</v>
      </c>
      <c r="I377" s="65"/>
      <c r="J377" s="146"/>
      <c r="K377" s="111">
        <f t="shared" si="24"/>
        <v>800</v>
      </c>
    </row>
    <row r="378" spans="1:11" s="5" customFormat="1" ht="23.1" customHeight="1" x14ac:dyDescent="0.25">
      <c r="A378" s="158" t="s">
        <v>442</v>
      </c>
      <c r="B378" s="139"/>
      <c r="C378" s="284" t="s">
        <v>6</v>
      </c>
      <c r="D378" s="146">
        <v>684.3</v>
      </c>
      <c r="E378" s="147">
        <v>0</v>
      </c>
      <c r="F378" s="109">
        <v>0</v>
      </c>
      <c r="G378" s="109">
        <v>0</v>
      </c>
      <c r="H378" s="109">
        <v>0</v>
      </c>
      <c r="I378" s="109"/>
      <c r="J378" s="146"/>
      <c r="K378" s="111">
        <f>SUM(D378:J378)</f>
        <v>684.3</v>
      </c>
    </row>
    <row r="379" spans="1:11" s="5" customFormat="1" ht="23.1" customHeight="1" x14ac:dyDescent="0.25">
      <c r="A379" s="158" t="s">
        <v>59</v>
      </c>
      <c r="B379" s="139"/>
      <c r="C379" s="284" t="s">
        <v>6</v>
      </c>
      <c r="D379" s="146">
        <v>0</v>
      </c>
      <c r="E379" s="147">
        <v>30.1</v>
      </c>
      <c r="F379" s="109">
        <v>0</v>
      </c>
      <c r="G379" s="109">
        <v>0</v>
      </c>
      <c r="H379" s="109">
        <v>0</v>
      </c>
      <c r="I379" s="109"/>
      <c r="J379" s="146"/>
      <c r="K379" s="111">
        <f t="shared" si="24"/>
        <v>30.1</v>
      </c>
    </row>
    <row r="380" spans="1:11" s="5" customFormat="1" ht="23.1" customHeight="1" x14ac:dyDescent="0.25">
      <c r="A380" s="157" t="s">
        <v>48</v>
      </c>
      <c r="B380" s="139"/>
      <c r="C380" s="284" t="s">
        <v>6</v>
      </c>
      <c r="D380" s="146">
        <v>3841.2</v>
      </c>
      <c r="E380" s="147">
        <v>0</v>
      </c>
      <c r="F380" s="109">
        <v>0</v>
      </c>
      <c r="G380" s="109">
        <v>0</v>
      </c>
      <c r="H380" s="109">
        <v>0</v>
      </c>
      <c r="I380" s="109"/>
      <c r="J380" s="146"/>
      <c r="K380" s="111">
        <f t="shared" si="24"/>
        <v>3841.2</v>
      </c>
    </row>
    <row r="381" spans="1:11" s="5" customFormat="1" ht="23.1" customHeight="1" x14ac:dyDescent="0.25">
      <c r="A381" s="157" t="s">
        <v>443</v>
      </c>
      <c r="B381" s="139"/>
      <c r="C381" s="284" t="s">
        <v>6</v>
      </c>
      <c r="D381" s="146">
        <v>90</v>
      </c>
      <c r="E381" s="147">
        <v>0</v>
      </c>
      <c r="F381" s="109">
        <v>0</v>
      </c>
      <c r="G381" s="109">
        <v>0</v>
      </c>
      <c r="H381" s="109">
        <v>0</v>
      </c>
      <c r="I381" s="109"/>
      <c r="J381" s="146"/>
      <c r="K381" s="111">
        <f t="shared" si="24"/>
        <v>90</v>
      </c>
    </row>
    <row r="382" spans="1:11" s="5" customFormat="1" ht="23.1" customHeight="1" x14ac:dyDescent="0.25">
      <c r="A382" s="157" t="s">
        <v>444</v>
      </c>
      <c r="B382" s="139"/>
      <c r="C382" s="284" t="s">
        <v>6</v>
      </c>
      <c r="D382" s="146">
        <v>113.19999999999999</v>
      </c>
      <c r="E382" s="147">
        <v>0</v>
      </c>
      <c r="F382" s="109">
        <v>0</v>
      </c>
      <c r="G382" s="109">
        <v>77</v>
      </c>
      <c r="H382" s="109">
        <v>0</v>
      </c>
      <c r="I382" s="109"/>
      <c r="J382" s="146"/>
      <c r="K382" s="111">
        <f t="shared" si="24"/>
        <v>190.2</v>
      </c>
    </row>
    <row r="383" spans="1:11" s="5" customFormat="1" ht="23.1" customHeight="1" x14ac:dyDescent="0.25">
      <c r="A383" s="157" t="s">
        <v>445</v>
      </c>
      <c r="B383" s="139"/>
      <c r="C383" s="284" t="s">
        <v>6</v>
      </c>
      <c r="D383" s="146">
        <v>15470.7</v>
      </c>
      <c r="E383" s="147">
        <v>0</v>
      </c>
      <c r="F383" s="109">
        <v>0</v>
      </c>
      <c r="G383" s="109">
        <v>2087.4</v>
      </c>
      <c r="H383" s="109">
        <v>11553.550000000001</v>
      </c>
      <c r="I383" s="109"/>
      <c r="J383" s="146"/>
      <c r="K383" s="111">
        <f t="shared" si="24"/>
        <v>29111.65</v>
      </c>
    </row>
    <row r="384" spans="1:11" s="5" customFormat="1" ht="23.1" customHeight="1" x14ac:dyDescent="0.25">
      <c r="A384" s="157" t="s">
        <v>104</v>
      </c>
      <c r="B384" s="139"/>
      <c r="C384" s="284" t="s">
        <v>6</v>
      </c>
      <c r="D384" s="146">
        <v>3186</v>
      </c>
      <c r="E384" s="147">
        <v>0</v>
      </c>
      <c r="F384" s="109">
        <v>0</v>
      </c>
      <c r="G384" s="109">
        <v>0</v>
      </c>
      <c r="H384" s="109">
        <v>0</v>
      </c>
      <c r="I384" s="109"/>
      <c r="J384" s="146"/>
      <c r="K384" s="111">
        <f t="shared" si="24"/>
        <v>3186</v>
      </c>
    </row>
    <row r="385" spans="1:11" s="5" customFormat="1" ht="23.1" customHeight="1" x14ac:dyDescent="0.25">
      <c r="A385" s="157" t="s">
        <v>103</v>
      </c>
      <c r="B385" s="139"/>
      <c r="C385" s="284" t="s">
        <v>6</v>
      </c>
      <c r="D385" s="146">
        <v>4991.5600000000004</v>
      </c>
      <c r="E385" s="147">
        <v>0</v>
      </c>
      <c r="F385" s="109">
        <v>0</v>
      </c>
      <c r="G385" s="109">
        <v>0</v>
      </c>
      <c r="H385" s="109">
        <v>0</v>
      </c>
      <c r="I385" s="109"/>
      <c r="J385" s="146"/>
      <c r="K385" s="111">
        <f t="shared" si="24"/>
        <v>4991.5600000000004</v>
      </c>
    </row>
    <row r="386" spans="1:11" s="5" customFormat="1" ht="23.1" customHeight="1" x14ac:dyDescent="0.25">
      <c r="A386" s="157" t="s">
        <v>306</v>
      </c>
      <c r="B386" s="139"/>
      <c r="C386" s="284" t="s">
        <v>6</v>
      </c>
      <c r="D386" s="146">
        <v>5022.63</v>
      </c>
      <c r="E386" s="147">
        <v>13862.7</v>
      </c>
      <c r="F386" s="109">
        <v>0</v>
      </c>
      <c r="G386" s="109">
        <v>662.43000000000006</v>
      </c>
      <c r="H386" s="109">
        <v>0</v>
      </c>
      <c r="I386" s="109"/>
      <c r="J386" s="146"/>
      <c r="K386" s="111">
        <f t="shared" si="24"/>
        <v>19547.760000000002</v>
      </c>
    </row>
    <row r="387" spans="1:11" s="5" customFormat="1" ht="23.1" customHeight="1" x14ac:dyDescent="0.25">
      <c r="A387" s="157" t="s">
        <v>446</v>
      </c>
      <c r="B387" s="139"/>
      <c r="C387" s="284" t="s">
        <v>6</v>
      </c>
      <c r="D387" s="146">
        <v>22472.5</v>
      </c>
      <c r="E387" s="147">
        <v>2721.5</v>
      </c>
      <c r="F387" s="109">
        <v>264.89999999999998</v>
      </c>
      <c r="G387" s="109">
        <v>6369.7000000000007</v>
      </c>
      <c r="H387" s="109">
        <v>3272.75</v>
      </c>
      <c r="I387" s="109"/>
      <c r="J387" s="146"/>
      <c r="K387" s="111">
        <f t="shared" si="24"/>
        <v>35101.350000000006</v>
      </c>
    </row>
    <row r="388" spans="1:11" s="5" customFormat="1" ht="23.1" customHeight="1" x14ac:dyDescent="0.25">
      <c r="A388" s="157" t="s">
        <v>447</v>
      </c>
      <c r="B388" s="139"/>
      <c r="C388" s="284" t="s">
        <v>6</v>
      </c>
      <c r="D388" s="146">
        <v>4825.3</v>
      </c>
      <c r="E388" s="147">
        <v>0</v>
      </c>
      <c r="F388" s="109">
        <v>1593.1000000000001</v>
      </c>
      <c r="G388" s="109">
        <v>0</v>
      </c>
      <c r="H388" s="109">
        <v>0</v>
      </c>
      <c r="I388" s="109"/>
      <c r="J388" s="146"/>
      <c r="K388" s="111">
        <f t="shared" si="24"/>
        <v>6418.4000000000005</v>
      </c>
    </row>
    <row r="389" spans="1:11" s="5" customFormat="1" ht="23.1" customHeight="1" x14ac:dyDescent="0.25">
      <c r="A389" s="158" t="s">
        <v>176</v>
      </c>
      <c r="B389" s="139"/>
      <c r="C389" s="284" t="s">
        <v>6</v>
      </c>
      <c r="D389" s="146">
        <v>15336.300000000001</v>
      </c>
      <c r="E389" s="147">
        <v>11659.75</v>
      </c>
      <c r="F389" s="109">
        <v>15778.52</v>
      </c>
      <c r="G389" s="109">
        <v>7241.7099999999991</v>
      </c>
      <c r="H389" s="109">
        <v>5717.8</v>
      </c>
      <c r="I389" s="109"/>
      <c r="J389" s="146"/>
      <c r="K389" s="111">
        <f t="shared" si="24"/>
        <v>55734.080000000009</v>
      </c>
    </row>
    <row r="390" spans="1:11" s="5" customFormat="1" ht="23.1" customHeight="1" x14ac:dyDescent="0.25">
      <c r="A390" s="157" t="s">
        <v>307</v>
      </c>
      <c r="B390" s="139"/>
      <c r="C390" s="284" t="s">
        <v>6</v>
      </c>
      <c r="D390" s="146">
        <v>1380.8</v>
      </c>
      <c r="E390" s="147">
        <v>0</v>
      </c>
      <c r="F390" s="109">
        <v>0</v>
      </c>
      <c r="G390" s="109">
        <v>0</v>
      </c>
      <c r="H390" s="109">
        <v>1620.6999999999998</v>
      </c>
      <c r="I390" s="109"/>
      <c r="J390" s="146"/>
      <c r="K390" s="111">
        <f t="shared" si="24"/>
        <v>3001.5</v>
      </c>
    </row>
    <row r="391" spans="1:11" s="5" customFormat="1" ht="23.1" customHeight="1" x14ac:dyDescent="0.25">
      <c r="A391" s="157" t="s">
        <v>308</v>
      </c>
      <c r="B391" s="139"/>
      <c r="C391" s="284" t="s">
        <v>6</v>
      </c>
      <c r="D391" s="146">
        <v>222</v>
      </c>
      <c r="E391" s="147">
        <v>663.9</v>
      </c>
      <c r="F391" s="109">
        <v>0</v>
      </c>
      <c r="G391" s="109">
        <v>19.2</v>
      </c>
      <c r="H391" s="109">
        <v>0</v>
      </c>
      <c r="I391" s="109"/>
      <c r="J391" s="146"/>
      <c r="K391" s="111">
        <f t="shared" si="24"/>
        <v>905.1</v>
      </c>
    </row>
    <row r="392" spans="1:11" s="5" customFormat="1" ht="23.1" customHeight="1" x14ac:dyDescent="0.25">
      <c r="A392" s="157" t="s">
        <v>488</v>
      </c>
      <c r="B392" s="139"/>
      <c r="C392" s="284" t="s">
        <v>6</v>
      </c>
      <c r="D392" s="146">
        <v>690.5</v>
      </c>
      <c r="E392" s="147">
        <v>140.5</v>
      </c>
      <c r="F392" s="109">
        <v>0</v>
      </c>
      <c r="G392" s="109">
        <v>0</v>
      </c>
      <c r="H392" s="109">
        <v>0</v>
      </c>
      <c r="I392" s="109"/>
      <c r="J392" s="146"/>
      <c r="K392" s="111">
        <f t="shared" si="24"/>
        <v>831</v>
      </c>
    </row>
    <row r="393" spans="1:11" s="5" customFormat="1" ht="23.1" customHeight="1" x14ac:dyDescent="0.25">
      <c r="A393" s="157" t="s">
        <v>407</v>
      </c>
      <c r="B393" s="139"/>
      <c r="C393" s="284" t="s">
        <v>6</v>
      </c>
      <c r="D393" s="146">
        <v>2055.1999999999998</v>
      </c>
      <c r="E393" s="147">
        <v>772.09999999999991</v>
      </c>
      <c r="F393" s="109">
        <v>776.8</v>
      </c>
      <c r="G393" s="109">
        <v>1100.1000000000001</v>
      </c>
      <c r="H393" s="109">
        <v>395.7</v>
      </c>
      <c r="I393" s="109"/>
      <c r="J393" s="146"/>
      <c r="K393" s="111">
        <f t="shared" si="24"/>
        <v>5099.8999999999996</v>
      </c>
    </row>
    <row r="394" spans="1:11" s="5" customFormat="1" ht="23.1" customHeight="1" x14ac:dyDescent="0.25">
      <c r="A394" s="232" t="s">
        <v>545</v>
      </c>
      <c r="B394" s="139"/>
      <c r="C394" s="284" t="s">
        <v>6</v>
      </c>
      <c r="D394" s="146">
        <v>0</v>
      </c>
      <c r="E394" s="147">
        <v>4896.3</v>
      </c>
      <c r="F394" s="109">
        <v>1101.8000000000002</v>
      </c>
      <c r="G394" s="109">
        <v>0</v>
      </c>
      <c r="H394" s="109">
        <v>0</v>
      </c>
      <c r="I394" s="109"/>
      <c r="J394" s="146"/>
      <c r="K394" s="111">
        <f t="shared" si="24"/>
        <v>5998.1</v>
      </c>
    </row>
    <row r="395" spans="1:11" s="5" customFormat="1" ht="23.1" customHeight="1" x14ac:dyDescent="0.25">
      <c r="A395" s="157" t="s">
        <v>489</v>
      </c>
      <c r="B395" s="139"/>
      <c r="C395" s="284" t="s">
        <v>6</v>
      </c>
      <c r="D395" s="146">
        <v>715.6</v>
      </c>
      <c r="E395" s="147">
        <v>0</v>
      </c>
      <c r="F395" s="109">
        <v>0</v>
      </c>
      <c r="G395" s="109">
        <v>5253</v>
      </c>
      <c r="H395" s="109">
        <v>1133.8000000000002</v>
      </c>
      <c r="I395" s="109"/>
      <c r="J395" s="146"/>
      <c r="K395" s="111">
        <f t="shared" si="24"/>
        <v>7102.4000000000005</v>
      </c>
    </row>
    <row r="396" spans="1:11" s="5" customFormat="1" ht="23.1" customHeight="1" x14ac:dyDescent="0.25">
      <c r="A396" s="157" t="s">
        <v>538</v>
      </c>
      <c r="B396" s="139"/>
      <c r="C396" s="284" t="s">
        <v>6</v>
      </c>
      <c r="D396" s="146">
        <v>0</v>
      </c>
      <c r="E396" s="147">
        <v>77.900000000000006</v>
      </c>
      <c r="F396" s="109">
        <v>50.3</v>
      </c>
      <c r="G396" s="109">
        <v>0</v>
      </c>
      <c r="H396" s="109">
        <v>0</v>
      </c>
      <c r="I396" s="109"/>
      <c r="J396" s="146"/>
      <c r="K396" s="111">
        <f t="shared" si="24"/>
        <v>128.19999999999999</v>
      </c>
    </row>
    <row r="397" spans="1:11" s="5" customFormat="1" ht="23.1" customHeight="1" x14ac:dyDescent="0.25">
      <c r="A397" s="157" t="s">
        <v>537</v>
      </c>
      <c r="B397" s="139"/>
      <c r="C397" s="284" t="s">
        <v>6</v>
      </c>
      <c r="D397" s="146">
        <v>0</v>
      </c>
      <c r="E397" s="147">
        <v>1600.8000000000002</v>
      </c>
      <c r="F397" s="109">
        <v>1200</v>
      </c>
      <c r="G397" s="109">
        <v>199</v>
      </c>
      <c r="H397" s="109">
        <v>0</v>
      </c>
      <c r="I397" s="109"/>
      <c r="J397" s="146"/>
      <c r="K397" s="111">
        <f t="shared" si="24"/>
        <v>2999.8</v>
      </c>
    </row>
    <row r="398" spans="1:11" s="5" customFormat="1" ht="23.1" customHeight="1" x14ac:dyDescent="0.25">
      <c r="A398" s="157" t="s">
        <v>309</v>
      </c>
      <c r="B398" s="139"/>
      <c r="C398" s="284" t="s">
        <v>6</v>
      </c>
      <c r="D398" s="146">
        <v>953.7</v>
      </c>
      <c r="E398" s="147">
        <v>1908.5</v>
      </c>
      <c r="F398" s="109">
        <v>0</v>
      </c>
      <c r="G398" s="109">
        <v>0</v>
      </c>
      <c r="H398" s="109">
        <v>3394.3</v>
      </c>
      <c r="I398" s="109"/>
      <c r="J398" s="146"/>
      <c r="K398" s="111">
        <f t="shared" si="24"/>
        <v>6256.5</v>
      </c>
    </row>
    <row r="399" spans="1:11" s="5" customFormat="1" ht="23.1" customHeight="1" x14ac:dyDescent="0.25">
      <c r="A399" s="157" t="s">
        <v>580</v>
      </c>
      <c r="B399" s="139"/>
      <c r="C399" s="284" t="s">
        <v>6</v>
      </c>
      <c r="D399" s="146">
        <v>0</v>
      </c>
      <c r="E399" s="147">
        <v>0</v>
      </c>
      <c r="F399" s="109">
        <v>0</v>
      </c>
      <c r="G399" s="109">
        <v>2957.05</v>
      </c>
      <c r="H399" s="109">
        <v>293.7</v>
      </c>
      <c r="I399" s="109"/>
      <c r="J399" s="146"/>
      <c r="K399" s="378">
        <f>SUM(D399:J399)</f>
        <v>3250.75</v>
      </c>
    </row>
    <row r="400" spans="1:11" s="5" customFormat="1" ht="23.1" customHeight="1" x14ac:dyDescent="0.25">
      <c r="A400" s="157" t="s">
        <v>491</v>
      </c>
      <c r="B400" s="139"/>
      <c r="C400" s="284" t="s">
        <v>6</v>
      </c>
      <c r="D400" s="146">
        <v>12.7</v>
      </c>
      <c r="E400" s="147">
        <v>0</v>
      </c>
      <c r="F400" s="109">
        <v>0</v>
      </c>
      <c r="G400" s="109">
        <v>0</v>
      </c>
      <c r="H400" s="109">
        <v>0</v>
      </c>
      <c r="I400" s="109"/>
      <c r="J400" s="146"/>
      <c r="K400" s="111">
        <f t="shared" si="24"/>
        <v>12.7</v>
      </c>
    </row>
    <row r="401" spans="1:11" s="5" customFormat="1" ht="23.1" customHeight="1" x14ac:dyDescent="0.25">
      <c r="A401" s="157" t="s">
        <v>310</v>
      </c>
      <c r="B401" s="139"/>
      <c r="C401" s="284" t="s">
        <v>6</v>
      </c>
      <c r="D401" s="146">
        <v>18314.2</v>
      </c>
      <c r="E401" s="147">
        <v>3146.8</v>
      </c>
      <c r="F401" s="109">
        <v>16628.900000000001</v>
      </c>
      <c r="G401" s="109">
        <v>15116.400000000001</v>
      </c>
      <c r="H401" s="109">
        <v>7101.6699999999992</v>
      </c>
      <c r="I401" s="109"/>
      <c r="J401" s="146"/>
      <c r="K401" s="111">
        <f t="shared" si="24"/>
        <v>60307.97</v>
      </c>
    </row>
    <row r="402" spans="1:11" s="5" customFormat="1" ht="23.1" customHeight="1" x14ac:dyDescent="0.25">
      <c r="A402" s="157" t="s">
        <v>530</v>
      </c>
      <c r="B402" s="139"/>
      <c r="C402" s="284" t="s">
        <v>6</v>
      </c>
      <c r="D402" s="146">
        <v>33230.6</v>
      </c>
      <c r="E402" s="147">
        <v>16898.700000000004</v>
      </c>
      <c r="F402" s="109">
        <v>7531.4000000000024</v>
      </c>
      <c r="G402" s="109">
        <v>8391.2000000000025</v>
      </c>
      <c r="H402" s="109">
        <v>16572.16</v>
      </c>
      <c r="I402" s="109"/>
      <c r="J402" s="146"/>
      <c r="K402" s="111">
        <f t="shared" si="24"/>
        <v>82624.060000000012</v>
      </c>
    </row>
    <row r="403" spans="1:11" s="5" customFormat="1" ht="23.1" customHeight="1" x14ac:dyDescent="0.25">
      <c r="A403" s="157" t="s">
        <v>311</v>
      </c>
      <c r="B403" s="139"/>
      <c r="C403" s="284" t="s">
        <v>6</v>
      </c>
      <c r="D403" s="146">
        <v>4052.0699999999997</v>
      </c>
      <c r="E403" s="147">
        <v>1450.8000000000002</v>
      </c>
      <c r="F403" s="109">
        <v>0</v>
      </c>
      <c r="G403" s="109">
        <v>0</v>
      </c>
      <c r="H403" s="109">
        <v>0</v>
      </c>
      <c r="I403" s="109"/>
      <c r="J403" s="146"/>
      <c r="K403" s="111">
        <f t="shared" si="24"/>
        <v>5502.87</v>
      </c>
    </row>
    <row r="404" spans="1:11" s="5" customFormat="1" ht="23.1" customHeight="1" x14ac:dyDescent="0.25">
      <c r="A404" s="157" t="s">
        <v>409</v>
      </c>
      <c r="B404" s="139"/>
      <c r="C404" s="284" t="s">
        <v>6</v>
      </c>
      <c r="D404" s="146">
        <v>280.39999999999998</v>
      </c>
      <c r="E404" s="147">
        <v>0</v>
      </c>
      <c r="F404" s="109">
        <v>0</v>
      </c>
      <c r="G404" s="109">
        <v>807.4</v>
      </c>
      <c r="H404" s="109">
        <v>0</v>
      </c>
      <c r="I404" s="109"/>
      <c r="J404" s="146"/>
      <c r="K404" s="111">
        <f t="shared" si="24"/>
        <v>1087.8</v>
      </c>
    </row>
    <row r="405" spans="1:11" s="5" customFormat="1" ht="23.1" customHeight="1" x14ac:dyDescent="0.25">
      <c r="A405" s="157" t="s">
        <v>449</v>
      </c>
      <c r="B405" s="139"/>
      <c r="C405" s="284" t="s">
        <v>6</v>
      </c>
      <c r="D405" s="146">
        <v>62.6</v>
      </c>
      <c r="E405" s="147">
        <v>0</v>
      </c>
      <c r="F405" s="109">
        <v>0</v>
      </c>
      <c r="G405" s="109">
        <v>0</v>
      </c>
      <c r="H405" s="109">
        <v>0</v>
      </c>
      <c r="I405" s="109"/>
      <c r="J405" s="146"/>
      <c r="K405" s="111">
        <f t="shared" si="24"/>
        <v>62.6</v>
      </c>
    </row>
    <row r="406" spans="1:11" s="5" customFormat="1" ht="23.1" customHeight="1" x14ac:dyDescent="0.25">
      <c r="A406" s="157" t="s">
        <v>490</v>
      </c>
      <c r="B406" s="139"/>
      <c r="C406" s="284" t="s">
        <v>6</v>
      </c>
      <c r="D406" s="146">
        <v>1668.7</v>
      </c>
      <c r="E406" s="147">
        <v>0</v>
      </c>
      <c r="F406" s="109">
        <v>0</v>
      </c>
      <c r="G406" s="109">
        <v>0</v>
      </c>
      <c r="H406" s="109">
        <v>0</v>
      </c>
      <c r="I406" s="109"/>
      <c r="J406" s="146"/>
      <c r="K406" s="111">
        <f t="shared" si="24"/>
        <v>1668.7</v>
      </c>
    </row>
    <row r="407" spans="1:11" s="5" customFormat="1" ht="23.1" customHeight="1" x14ac:dyDescent="0.25">
      <c r="A407" s="157" t="s">
        <v>312</v>
      </c>
      <c r="B407" s="139"/>
      <c r="C407" s="284" t="s">
        <v>6</v>
      </c>
      <c r="D407" s="146">
        <v>26855.32</v>
      </c>
      <c r="E407" s="147">
        <v>20315.050000000003</v>
      </c>
      <c r="F407" s="109">
        <v>17020.650000000001</v>
      </c>
      <c r="G407" s="109">
        <v>5409.9000000000005</v>
      </c>
      <c r="H407" s="109">
        <v>3009.4</v>
      </c>
      <c r="I407" s="109"/>
      <c r="J407" s="146"/>
      <c r="K407" s="111">
        <f t="shared" si="24"/>
        <v>72610.319999999992</v>
      </c>
    </row>
    <row r="408" spans="1:11" s="5" customFormat="1" ht="23.1" customHeight="1" x14ac:dyDescent="0.25">
      <c r="A408" s="157" t="s">
        <v>450</v>
      </c>
      <c r="B408" s="139"/>
      <c r="C408" s="284" t="s">
        <v>6</v>
      </c>
      <c r="D408" s="146">
        <v>2558.6999999999998</v>
      </c>
      <c r="E408" s="147">
        <v>852.1</v>
      </c>
      <c r="F408" s="109">
        <v>0</v>
      </c>
      <c r="G408" s="109">
        <v>0</v>
      </c>
      <c r="H408" s="109">
        <v>0</v>
      </c>
      <c r="I408" s="109"/>
      <c r="J408" s="146"/>
      <c r="K408" s="111">
        <f t="shared" si="24"/>
        <v>3410.7999999999997</v>
      </c>
    </row>
    <row r="409" spans="1:11" s="5" customFormat="1" ht="23.1" customHeight="1" x14ac:dyDescent="0.25">
      <c r="A409" s="157" t="s">
        <v>451</v>
      </c>
      <c r="B409" s="139"/>
      <c r="C409" s="284" t="s">
        <v>6</v>
      </c>
      <c r="D409" s="146">
        <v>76.599999999999994</v>
      </c>
      <c r="E409" s="147">
        <v>0</v>
      </c>
      <c r="F409" s="109">
        <v>0</v>
      </c>
      <c r="G409" s="109">
        <v>109.7</v>
      </c>
      <c r="H409" s="109">
        <v>0</v>
      </c>
      <c r="I409" s="109"/>
      <c r="J409" s="146"/>
      <c r="K409" s="111">
        <f t="shared" si="24"/>
        <v>186.3</v>
      </c>
    </row>
    <row r="410" spans="1:11" s="5" customFormat="1" ht="23.1" customHeight="1" x14ac:dyDescent="0.25">
      <c r="A410" s="157" t="s">
        <v>177</v>
      </c>
      <c r="B410" s="139"/>
      <c r="C410" s="284" t="s">
        <v>6</v>
      </c>
      <c r="D410" s="146">
        <v>1425.88</v>
      </c>
      <c r="E410" s="147">
        <v>0</v>
      </c>
      <c r="F410" s="109">
        <v>1355.8</v>
      </c>
      <c r="G410" s="109">
        <v>369.4</v>
      </c>
      <c r="H410" s="109">
        <v>1301.5999999999999</v>
      </c>
      <c r="I410" s="109"/>
      <c r="J410" s="146"/>
      <c r="K410" s="111">
        <f t="shared" si="24"/>
        <v>4452.68</v>
      </c>
    </row>
    <row r="411" spans="1:11" s="5" customFormat="1" ht="23.1" customHeight="1" x14ac:dyDescent="0.25">
      <c r="A411" s="157" t="s">
        <v>539</v>
      </c>
      <c r="B411" s="139"/>
      <c r="C411" s="284" t="s">
        <v>6</v>
      </c>
      <c r="D411" s="146">
        <v>0</v>
      </c>
      <c r="E411" s="147">
        <v>88</v>
      </c>
      <c r="F411" s="109">
        <v>0</v>
      </c>
      <c r="G411" s="109">
        <v>0</v>
      </c>
      <c r="H411" s="109">
        <v>0</v>
      </c>
      <c r="I411" s="109"/>
      <c r="J411" s="146"/>
      <c r="K411" s="111">
        <f t="shared" si="24"/>
        <v>88</v>
      </c>
    </row>
    <row r="412" spans="1:11" s="5" customFormat="1" ht="23.1" customHeight="1" x14ac:dyDescent="0.25">
      <c r="A412" s="157" t="s">
        <v>452</v>
      </c>
      <c r="B412" s="139"/>
      <c r="C412" s="284" t="s">
        <v>6</v>
      </c>
      <c r="D412" s="146">
        <v>143.1</v>
      </c>
      <c r="E412" s="147">
        <v>0</v>
      </c>
      <c r="F412" s="109">
        <v>0</v>
      </c>
      <c r="G412" s="109">
        <v>0</v>
      </c>
      <c r="H412" s="109">
        <v>0</v>
      </c>
      <c r="I412" s="109"/>
      <c r="J412" s="146"/>
      <c r="K412" s="111">
        <f t="shared" si="24"/>
        <v>143.1</v>
      </c>
    </row>
    <row r="413" spans="1:11" s="5" customFormat="1" ht="27.75" customHeight="1" x14ac:dyDescent="0.25">
      <c r="A413" s="157" t="s">
        <v>313</v>
      </c>
      <c r="B413" s="139"/>
      <c r="C413" s="284" t="s">
        <v>6</v>
      </c>
      <c r="D413" s="146">
        <v>2146.1999999999998</v>
      </c>
      <c r="E413" s="147">
        <v>327</v>
      </c>
      <c r="F413" s="109">
        <v>259.60000000000002</v>
      </c>
      <c r="G413" s="109">
        <v>434.59999999999997</v>
      </c>
      <c r="H413" s="109">
        <v>2243.4599999999996</v>
      </c>
      <c r="I413" s="109"/>
      <c r="J413" s="146"/>
      <c r="K413" s="111">
        <f t="shared" si="24"/>
        <v>5410.8599999999988</v>
      </c>
    </row>
    <row r="414" spans="1:11" ht="24.95" customHeight="1" x14ac:dyDescent="0.2">
      <c r="A414" s="157" t="s">
        <v>453</v>
      </c>
      <c r="B414" s="139"/>
      <c r="C414" s="284" t="s">
        <v>6</v>
      </c>
      <c r="D414" s="146">
        <v>18996.990000000002</v>
      </c>
      <c r="E414" s="147">
        <v>0</v>
      </c>
      <c r="F414" s="109">
        <v>0</v>
      </c>
      <c r="G414" s="109">
        <v>2424.1000000000004</v>
      </c>
      <c r="H414" s="109">
        <v>4126.9999999999991</v>
      </c>
      <c r="I414" s="109"/>
      <c r="J414" s="146"/>
      <c r="K414" s="111">
        <f t="shared" si="24"/>
        <v>25548.090000000004</v>
      </c>
    </row>
    <row r="415" spans="1:11" ht="24.95" customHeight="1" x14ac:dyDescent="0.2">
      <c r="A415" s="157" t="s">
        <v>151</v>
      </c>
      <c r="B415" s="139"/>
      <c r="C415" s="284" t="s">
        <v>6</v>
      </c>
      <c r="D415" s="146">
        <v>35.1</v>
      </c>
      <c r="E415" s="147">
        <v>0</v>
      </c>
      <c r="F415" s="109">
        <v>0</v>
      </c>
      <c r="G415" s="109">
        <v>0</v>
      </c>
      <c r="H415" s="109">
        <v>0</v>
      </c>
      <c r="I415" s="109"/>
      <c r="J415" s="146"/>
      <c r="K415" s="111">
        <f t="shared" si="24"/>
        <v>35.1</v>
      </c>
    </row>
    <row r="416" spans="1:11" s="5" customFormat="1" ht="25.5" customHeight="1" x14ac:dyDescent="0.25">
      <c r="A416" s="157" t="s">
        <v>448</v>
      </c>
      <c r="B416" s="139"/>
      <c r="C416" s="284" t="s">
        <v>6</v>
      </c>
      <c r="D416" s="146">
        <v>47269.120000000003</v>
      </c>
      <c r="E416" s="147">
        <v>0</v>
      </c>
      <c r="F416" s="109">
        <v>0</v>
      </c>
      <c r="G416" s="109">
        <v>0</v>
      </c>
      <c r="H416" s="109">
        <v>0</v>
      </c>
      <c r="I416" s="109"/>
      <c r="J416" s="146"/>
      <c r="K416" s="111">
        <f t="shared" si="24"/>
        <v>47269.120000000003</v>
      </c>
    </row>
    <row r="417" spans="1:11" s="5" customFormat="1" ht="23.1" customHeight="1" x14ac:dyDescent="0.25">
      <c r="A417" s="157" t="s">
        <v>454</v>
      </c>
      <c r="B417" s="139"/>
      <c r="C417" s="284" t="s">
        <v>6</v>
      </c>
      <c r="D417" s="146">
        <v>9457.4199999999983</v>
      </c>
      <c r="E417" s="147">
        <v>984.7</v>
      </c>
      <c r="F417" s="109">
        <v>477.7</v>
      </c>
      <c r="G417" s="109">
        <v>886.9</v>
      </c>
      <c r="H417" s="109">
        <v>307.5</v>
      </c>
      <c r="I417" s="109"/>
      <c r="J417" s="146"/>
      <c r="K417" s="111">
        <f t="shared" si="24"/>
        <v>12114.22</v>
      </c>
    </row>
    <row r="418" spans="1:11" s="5" customFormat="1" ht="23.1" customHeight="1" x14ac:dyDescent="0.25">
      <c r="A418" s="157" t="s">
        <v>96</v>
      </c>
      <c r="B418" s="139"/>
      <c r="C418" s="284" t="s">
        <v>6</v>
      </c>
      <c r="D418" s="146">
        <v>159.30000000000001</v>
      </c>
      <c r="E418" s="147">
        <v>0</v>
      </c>
      <c r="F418" s="109">
        <v>0</v>
      </c>
      <c r="G418" s="109">
        <v>0</v>
      </c>
      <c r="H418" s="109">
        <v>0</v>
      </c>
      <c r="I418" s="109"/>
      <c r="J418" s="146"/>
      <c r="K418" s="111">
        <f t="shared" si="24"/>
        <v>159.30000000000001</v>
      </c>
    </row>
    <row r="419" spans="1:11" s="5" customFormat="1" ht="23.1" customHeight="1" x14ac:dyDescent="0.25">
      <c r="A419" s="157" t="s">
        <v>455</v>
      </c>
      <c r="B419" s="139"/>
      <c r="C419" s="284" t="s">
        <v>6</v>
      </c>
      <c r="D419" s="146">
        <v>523.4</v>
      </c>
      <c r="E419" s="147">
        <v>0</v>
      </c>
      <c r="F419" s="109">
        <v>2531.9</v>
      </c>
      <c r="G419" s="109">
        <v>2645.23</v>
      </c>
      <c r="H419" s="109">
        <v>5235.5</v>
      </c>
      <c r="I419" s="109"/>
      <c r="J419" s="146"/>
      <c r="K419" s="111">
        <f t="shared" si="24"/>
        <v>10936.03</v>
      </c>
    </row>
    <row r="420" spans="1:11" s="5" customFormat="1" ht="23.1" customHeight="1" x14ac:dyDescent="0.25">
      <c r="A420" s="157" t="s">
        <v>456</v>
      </c>
      <c r="B420" s="139"/>
      <c r="C420" s="284" t="s">
        <v>6</v>
      </c>
      <c r="D420" s="146">
        <v>4914.6000000000004</v>
      </c>
      <c r="E420" s="147">
        <v>0</v>
      </c>
      <c r="F420" s="109">
        <v>0</v>
      </c>
      <c r="G420" s="109">
        <v>1908.8000000000002</v>
      </c>
      <c r="H420" s="109">
        <v>2415</v>
      </c>
      <c r="I420" s="109"/>
      <c r="J420" s="146"/>
      <c r="K420" s="111">
        <f t="shared" si="24"/>
        <v>9238.4000000000015</v>
      </c>
    </row>
    <row r="421" spans="1:11" s="5" customFormat="1" ht="23.1" customHeight="1" x14ac:dyDescent="0.25">
      <c r="A421" s="157" t="s">
        <v>43</v>
      </c>
      <c r="B421" s="139"/>
      <c r="C421" s="284" t="s">
        <v>6</v>
      </c>
      <c r="D421" s="146">
        <v>9885.6</v>
      </c>
      <c r="E421" s="147">
        <v>422.3</v>
      </c>
      <c r="F421" s="65">
        <v>0</v>
      </c>
      <c r="G421" s="65">
        <v>693</v>
      </c>
      <c r="H421" s="65">
        <v>1402.4</v>
      </c>
      <c r="I421" s="65"/>
      <c r="J421" s="146"/>
      <c r="K421" s="331">
        <f t="shared" si="24"/>
        <v>12403.3</v>
      </c>
    </row>
    <row r="422" spans="1:11" s="5" customFormat="1" ht="23.1" customHeight="1" x14ac:dyDescent="0.25">
      <c r="A422" s="157" t="s">
        <v>155</v>
      </c>
      <c r="B422" s="139"/>
      <c r="C422" s="284" t="s">
        <v>6</v>
      </c>
      <c r="D422" s="146">
        <v>2590.2199999999998</v>
      </c>
      <c r="E422" s="147">
        <v>1320.6000000000001</v>
      </c>
      <c r="F422" s="65">
        <v>913.9</v>
      </c>
      <c r="G422" s="65">
        <v>129.5</v>
      </c>
      <c r="H422" s="65">
        <v>0</v>
      </c>
      <c r="I422" s="65"/>
      <c r="J422" s="146"/>
      <c r="K422" s="331">
        <f t="shared" si="24"/>
        <v>4954.2199999999993</v>
      </c>
    </row>
    <row r="423" spans="1:11" s="5" customFormat="1" ht="23.1" customHeight="1" x14ac:dyDescent="0.25">
      <c r="A423" s="157" t="s">
        <v>314</v>
      </c>
      <c r="B423" s="139"/>
      <c r="C423" s="284" t="s">
        <v>6</v>
      </c>
      <c r="D423" s="146">
        <v>394.6</v>
      </c>
      <c r="E423" s="147">
        <v>0</v>
      </c>
      <c r="F423" s="109">
        <v>0</v>
      </c>
      <c r="G423" s="109">
        <v>0</v>
      </c>
      <c r="H423" s="109">
        <v>0</v>
      </c>
      <c r="I423" s="109"/>
      <c r="J423" s="146"/>
      <c r="K423" s="111">
        <f t="shared" si="24"/>
        <v>394.6</v>
      </c>
    </row>
    <row r="424" spans="1:11" s="5" customFormat="1" ht="23.1" customHeight="1" x14ac:dyDescent="0.25">
      <c r="A424" s="157" t="s">
        <v>457</v>
      </c>
      <c r="B424" s="139"/>
      <c r="C424" s="284" t="s">
        <v>6</v>
      </c>
      <c r="D424" s="146">
        <v>3129.8</v>
      </c>
      <c r="E424" s="147">
        <v>106.1</v>
      </c>
      <c r="F424" s="109">
        <v>0</v>
      </c>
      <c r="G424" s="109">
        <v>852.7</v>
      </c>
      <c r="H424" s="109">
        <v>1058.7</v>
      </c>
      <c r="I424" s="109"/>
      <c r="J424" s="146"/>
      <c r="K424" s="111">
        <f t="shared" si="24"/>
        <v>5147.3</v>
      </c>
    </row>
    <row r="425" spans="1:11" s="5" customFormat="1" ht="23.1" customHeight="1" x14ac:dyDescent="0.25">
      <c r="A425" s="157" t="s">
        <v>95</v>
      </c>
      <c r="B425" s="139"/>
      <c r="C425" s="284" t="s">
        <v>6</v>
      </c>
      <c r="D425" s="146">
        <v>1615</v>
      </c>
      <c r="E425" s="147">
        <v>0</v>
      </c>
      <c r="F425" s="109">
        <v>0</v>
      </c>
      <c r="G425" s="109">
        <v>0</v>
      </c>
      <c r="H425" s="109">
        <v>0</v>
      </c>
      <c r="I425" s="109"/>
      <c r="J425" s="146"/>
      <c r="K425" s="111">
        <f t="shared" si="24"/>
        <v>1615</v>
      </c>
    </row>
    <row r="426" spans="1:11" s="5" customFormat="1" ht="23.1" customHeight="1" x14ac:dyDescent="0.25">
      <c r="A426" s="157" t="s">
        <v>137</v>
      </c>
      <c r="B426" s="139"/>
      <c r="C426" s="284" t="s">
        <v>6</v>
      </c>
      <c r="D426" s="146">
        <v>5464.82</v>
      </c>
      <c r="E426" s="147">
        <v>2996.1000000000004</v>
      </c>
      <c r="F426" s="109">
        <v>1258.3000000000002</v>
      </c>
      <c r="G426" s="109">
        <v>3428.1000000000004</v>
      </c>
      <c r="H426" s="109">
        <v>8076.6499999999987</v>
      </c>
      <c r="I426" s="109"/>
      <c r="J426" s="146"/>
      <c r="K426" s="111">
        <f t="shared" si="24"/>
        <v>21223.97</v>
      </c>
    </row>
    <row r="427" spans="1:11" s="5" customFormat="1" ht="23.1" customHeight="1" x14ac:dyDescent="0.25">
      <c r="A427" s="157" t="s">
        <v>136</v>
      </c>
      <c r="B427" s="139"/>
      <c r="C427" s="284" t="s">
        <v>6</v>
      </c>
      <c r="D427" s="146">
        <v>7328.29</v>
      </c>
      <c r="E427" s="147">
        <v>880.69999999999993</v>
      </c>
      <c r="F427" s="109">
        <v>0</v>
      </c>
      <c r="G427" s="109">
        <v>280.2</v>
      </c>
      <c r="H427" s="109">
        <v>1551.6</v>
      </c>
      <c r="I427" s="109"/>
      <c r="J427" s="146"/>
      <c r="K427" s="111">
        <f t="shared" si="24"/>
        <v>10040.790000000001</v>
      </c>
    </row>
    <row r="428" spans="1:11" s="5" customFormat="1" ht="23.1" customHeight="1" x14ac:dyDescent="0.25">
      <c r="A428" s="157" t="s">
        <v>315</v>
      </c>
      <c r="B428" s="139"/>
      <c r="C428" s="284" t="s">
        <v>6</v>
      </c>
      <c r="D428" s="146">
        <v>834</v>
      </c>
      <c r="E428" s="147">
        <v>0</v>
      </c>
      <c r="F428" s="65">
        <v>0</v>
      </c>
      <c r="G428" s="65">
        <v>0</v>
      </c>
      <c r="H428" s="65">
        <v>0</v>
      </c>
      <c r="I428" s="65"/>
      <c r="J428" s="146"/>
      <c r="K428" s="331">
        <f t="shared" si="24"/>
        <v>834</v>
      </c>
    </row>
    <row r="429" spans="1:11" s="5" customFormat="1" ht="23.1" customHeight="1" x14ac:dyDescent="0.25">
      <c r="A429" s="157" t="s">
        <v>408</v>
      </c>
      <c r="B429" s="139"/>
      <c r="C429" s="284" t="s">
        <v>6</v>
      </c>
      <c r="D429" s="146">
        <v>98.9</v>
      </c>
      <c r="E429" s="147">
        <v>0</v>
      </c>
      <c r="F429" s="109">
        <v>0</v>
      </c>
      <c r="G429" s="109">
        <v>856.6</v>
      </c>
      <c r="H429" s="109">
        <v>0</v>
      </c>
      <c r="I429" s="109"/>
      <c r="J429" s="146"/>
      <c r="K429" s="111">
        <f t="shared" si="24"/>
        <v>955.5</v>
      </c>
    </row>
    <row r="430" spans="1:11" s="5" customFormat="1" ht="23.1" customHeight="1" x14ac:dyDescent="0.25">
      <c r="A430" s="157" t="s">
        <v>316</v>
      </c>
      <c r="B430" s="139"/>
      <c r="C430" s="284" t="s">
        <v>6</v>
      </c>
      <c r="D430" s="146">
        <v>144.69999999999999</v>
      </c>
      <c r="E430" s="147">
        <v>0</v>
      </c>
      <c r="F430" s="109">
        <v>0</v>
      </c>
      <c r="G430" s="109">
        <v>0</v>
      </c>
      <c r="H430" s="109">
        <v>0</v>
      </c>
      <c r="I430" s="109"/>
      <c r="J430" s="146"/>
      <c r="K430" s="111">
        <f t="shared" si="24"/>
        <v>144.69999999999999</v>
      </c>
    </row>
    <row r="431" spans="1:11" s="5" customFormat="1" ht="23.1" customHeight="1" x14ac:dyDescent="0.25">
      <c r="A431" s="157" t="s">
        <v>44</v>
      </c>
      <c r="B431" s="139"/>
      <c r="C431" s="284" t="s">
        <v>6</v>
      </c>
      <c r="D431" s="146">
        <v>1176.3</v>
      </c>
      <c r="E431" s="147">
        <v>502.49999999999994</v>
      </c>
      <c r="F431" s="109">
        <v>0</v>
      </c>
      <c r="G431" s="109">
        <v>140.69999999999999</v>
      </c>
      <c r="H431" s="109">
        <v>0</v>
      </c>
      <c r="I431" s="109"/>
      <c r="J431" s="146"/>
      <c r="K431" s="111">
        <f t="shared" si="24"/>
        <v>1819.5</v>
      </c>
    </row>
    <row r="432" spans="1:11" s="5" customFormat="1" ht="23.1" customHeight="1" x14ac:dyDescent="0.25">
      <c r="A432" s="157" t="s">
        <v>162</v>
      </c>
      <c r="B432" s="139"/>
      <c r="C432" s="284" t="s">
        <v>6</v>
      </c>
      <c r="D432" s="146">
        <v>83.2</v>
      </c>
      <c r="E432" s="147">
        <v>0</v>
      </c>
      <c r="F432" s="109">
        <v>0</v>
      </c>
      <c r="G432" s="109">
        <v>0</v>
      </c>
      <c r="H432" s="109">
        <v>0</v>
      </c>
      <c r="I432" s="65"/>
      <c r="J432" s="146"/>
      <c r="K432" s="111">
        <f t="shared" ref="K432:K441" si="25">SUM(D432:J432)</f>
        <v>83.2</v>
      </c>
    </row>
    <row r="433" spans="1:11" s="5" customFormat="1" ht="23.1" customHeight="1" x14ac:dyDescent="0.25">
      <c r="A433" s="157" t="s">
        <v>458</v>
      </c>
      <c r="B433" s="139"/>
      <c r="C433" s="284" t="s">
        <v>6</v>
      </c>
      <c r="D433" s="146">
        <v>1193.75</v>
      </c>
      <c r="E433" s="147">
        <v>0</v>
      </c>
      <c r="F433" s="109">
        <v>0</v>
      </c>
      <c r="G433" s="109">
        <v>0</v>
      </c>
      <c r="H433" s="109">
        <v>0</v>
      </c>
      <c r="I433" s="65"/>
      <c r="J433" s="146"/>
      <c r="K433" s="111">
        <f t="shared" si="25"/>
        <v>1193.75</v>
      </c>
    </row>
    <row r="434" spans="1:11" s="5" customFormat="1" ht="23.1" customHeight="1" x14ac:dyDescent="0.25">
      <c r="A434" s="157" t="s">
        <v>102</v>
      </c>
      <c r="B434" s="139"/>
      <c r="C434" s="284" t="s">
        <v>6</v>
      </c>
      <c r="D434" s="146">
        <v>260</v>
      </c>
      <c r="E434" s="147">
        <v>0</v>
      </c>
      <c r="F434" s="109">
        <v>0</v>
      </c>
      <c r="G434" s="109">
        <v>0</v>
      </c>
      <c r="H434" s="109">
        <v>0</v>
      </c>
      <c r="I434" s="65"/>
      <c r="J434" s="146"/>
      <c r="K434" s="111">
        <f t="shared" si="25"/>
        <v>260</v>
      </c>
    </row>
    <row r="435" spans="1:11" s="5" customFormat="1" ht="23.1" customHeight="1" x14ac:dyDescent="0.25">
      <c r="A435" s="157" t="s">
        <v>460</v>
      </c>
      <c r="B435" s="139"/>
      <c r="C435" s="284" t="s">
        <v>6</v>
      </c>
      <c r="D435" s="146">
        <v>10590</v>
      </c>
      <c r="E435" s="147">
        <v>2375.9</v>
      </c>
      <c r="F435" s="109">
        <v>1536.7399999999996</v>
      </c>
      <c r="G435" s="109">
        <v>1646</v>
      </c>
      <c r="H435" s="109">
        <v>1638.5</v>
      </c>
      <c r="I435" s="65"/>
      <c r="J435" s="146"/>
      <c r="K435" s="111">
        <f t="shared" si="25"/>
        <v>17787.14</v>
      </c>
    </row>
    <row r="436" spans="1:11" s="5" customFormat="1" ht="23.1" customHeight="1" x14ac:dyDescent="0.25">
      <c r="A436" s="157" t="s">
        <v>459</v>
      </c>
      <c r="B436" s="139"/>
      <c r="C436" s="284" t="s">
        <v>6</v>
      </c>
      <c r="D436" s="146">
        <v>5157.3399999999992</v>
      </c>
      <c r="E436" s="147">
        <v>0</v>
      </c>
      <c r="F436" s="109">
        <v>2365.8500000000004</v>
      </c>
      <c r="G436" s="109">
        <v>4519.1100000000006</v>
      </c>
      <c r="H436" s="109">
        <v>5736.7000000000007</v>
      </c>
      <c r="I436" s="109"/>
      <c r="J436" s="146"/>
      <c r="K436" s="111">
        <f t="shared" si="25"/>
        <v>17779</v>
      </c>
    </row>
    <row r="437" spans="1:11" s="5" customFormat="1" ht="23.1" customHeight="1" x14ac:dyDescent="0.25">
      <c r="A437" s="157" t="s">
        <v>461</v>
      </c>
      <c r="B437" s="139"/>
      <c r="C437" s="284" t="s">
        <v>6</v>
      </c>
      <c r="D437" s="146">
        <v>423.1</v>
      </c>
      <c r="E437" s="147">
        <v>0</v>
      </c>
      <c r="F437" s="109">
        <v>0</v>
      </c>
      <c r="G437" s="109">
        <v>0</v>
      </c>
      <c r="H437" s="109">
        <v>0</v>
      </c>
      <c r="I437" s="109"/>
      <c r="J437" s="146"/>
      <c r="K437" s="111">
        <f t="shared" si="25"/>
        <v>423.1</v>
      </c>
    </row>
    <row r="438" spans="1:11" s="5" customFormat="1" ht="23.1" customHeight="1" x14ac:dyDescent="0.25">
      <c r="A438" s="157" t="s">
        <v>184</v>
      </c>
      <c r="B438" s="139"/>
      <c r="C438" s="284" t="s">
        <v>6</v>
      </c>
      <c r="D438" s="146">
        <v>180</v>
      </c>
      <c r="E438" s="147">
        <v>0</v>
      </c>
      <c r="F438" s="109">
        <v>0</v>
      </c>
      <c r="G438" s="109">
        <v>0</v>
      </c>
      <c r="H438" s="109">
        <v>0</v>
      </c>
      <c r="I438" s="109"/>
      <c r="J438" s="146"/>
      <c r="K438" s="111">
        <f t="shared" si="25"/>
        <v>180</v>
      </c>
    </row>
    <row r="439" spans="1:11" s="5" customFormat="1" ht="23.1" customHeight="1" x14ac:dyDescent="0.25">
      <c r="A439" s="157" t="s">
        <v>168</v>
      </c>
      <c r="B439" s="139"/>
      <c r="C439" s="284" t="s">
        <v>6</v>
      </c>
      <c r="D439" s="146">
        <v>380.2</v>
      </c>
      <c r="E439" s="147">
        <v>0</v>
      </c>
      <c r="F439" s="109">
        <v>0</v>
      </c>
      <c r="G439" s="109">
        <v>0</v>
      </c>
      <c r="H439" s="109">
        <v>0</v>
      </c>
      <c r="I439" s="109"/>
      <c r="J439" s="146"/>
      <c r="K439" s="111">
        <f t="shared" si="25"/>
        <v>380.2</v>
      </c>
    </row>
    <row r="440" spans="1:11" s="5" customFormat="1" ht="23.1" customHeight="1" x14ac:dyDescent="0.25">
      <c r="A440" s="157" t="s">
        <v>317</v>
      </c>
      <c r="B440" s="139"/>
      <c r="C440" s="284" t="s">
        <v>6</v>
      </c>
      <c r="D440" s="146">
        <v>770.90000000000009</v>
      </c>
      <c r="E440" s="147">
        <v>0</v>
      </c>
      <c r="F440" s="109">
        <v>0</v>
      </c>
      <c r="G440" s="109">
        <v>0</v>
      </c>
      <c r="H440" s="109">
        <v>0</v>
      </c>
      <c r="I440" s="109"/>
      <c r="J440" s="146"/>
      <c r="K440" s="111">
        <f t="shared" si="25"/>
        <v>770.90000000000009</v>
      </c>
    </row>
    <row r="441" spans="1:11" s="5" customFormat="1" ht="23.1" customHeight="1" thickBot="1" x14ac:dyDescent="0.3">
      <c r="A441" s="159" t="s">
        <v>462</v>
      </c>
      <c r="B441" s="144"/>
      <c r="C441" s="284" t="s">
        <v>6</v>
      </c>
      <c r="D441" s="146">
        <v>7752.4</v>
      </c>
      <c r="E441" s="147">
        <v>676.8</v>
      </c>
      <c r="F441" s="109">
        <v>3500.5</v>
      </c>
      <c r="G441" s="109">
        <v>1968.3000000000002</v>
      </c>
      <c r="H441" s="109">
        <v>74.8</v>
      </c>
      <c r="I441" s="205"/>
      <c r="J441" s="146"/>
      <c r="K441" s="111">
        <f t="shared" si="25"/>
        <v>13972.8</v>
      </c>
    </row>
    <row r="442" spans="1:11" s="5" customFormat="1" ht="30" customHeight="1" thickTop="1" thickBot="1" x14ac:dyDescent="0.3">
      <c r="A442" s="671" t="s">
        <v>464</v>
      </c>
      <c r="B442" s="672"/>
      <c r="C442" s="128" t="s">
        <v>6</v>
      </c>
      <c r="D442" s="254">
        <f>SUM(D367:D441)</f>
        <v>350203.85000000003</v>
      </c>
      <c r="E442" s="254">
        <f t="shared" ref="E442:I442" si="26">SUM(E367:E441)</f>
        <v>97474.100000000035</v>
      </c>
      <c r="F442" s="254">
        <f>SUM(F367:F441)</f>
        <v>90979.160000000018</v>
      </c>
      <c r="G442" s="254">
        <f>SUM(G367:G441)</f>
        <v>88829.130000000019</v>
      </c>
      <c r="H442" s="254">
        <f t="shared" si="26"/>
        <v>91888.639999999999</v>
      </c>
      <c r="I442" s="254">
        <f t="shared" si="26"/>
        <v>0</v>
      </c>
      <c r="J442" s="254">
        <f>SUM(J367:J441)</f>
        <v>0</v>
      </c>
      <c r="K442" s="153">
        <f>SUM(K367:K441)</f>
        <v>719374.88</v>
      </c>
    </row>
    <row r="443" spans="1:11" s="5" customFormat="1" ht="24.75" customHeight="1" thickTop="1" thickBot="1" x14ac:dyDescent="0.3">
      <c r="A443" s="658" t="s">
        <v>279</v>
      </c>
      <c r="B443" s="617"/>
      <c r="C443" s="617"/>
      <c r="D443" s="617"/>
      <c r="E443" s="617"/>
      <c r="F443" s="617"/>
      <c r="G443" s="617"/>
      <c r="H443" s="617"/>
      <c r="I443" s="617"/>
      <c r="J443" s="617"/>
      <c r="K443" s="659"/>
    </row>
    <row r="444" spans="1:11" s="5" customFormat="1" ht="23.1" customHeight="1" thickTop="1" x14ac:dyDescent="0.25">
      <c r="A444" s="647" t="s">
        <v>551</v>
      </c>
      <c r="B444" s="648"/>
      <c r="C444" s="648"/>
      <c r="D444" s="648"/>
      <c r="E444" s="648"/>
      <c r="F444" s="648"/>
      <c r="G444" s="648"/>
      <c r="H444" s="648"/>
      <c r="I444" s="648"/>
      <c r="J444" s="648"/>
      <c r="K444" s="649"/>
    </row>
    <row r="445" spans="1:11" s="5" customFormat="1" ht="32.25" customHeight="1" thickBot="1" x14ac:dyDescent="0.3">
      <c r="A445" s="598" t="s">
        <v>552</v>
      </c>
      <c r="B445" s="599"/>
      <c r="C445" s="600"/>
      <c r="D445" s="127">
        <v>2019</v>
      </c>
      <c r="E445" s="113" t="s">
        <v>501</v>
      </c>
      <c r="F445" s="113" t="s">
        <v>502</v>
      </c>
      <c r="G445" s="113" t="s">
        <v>503</v>
      </c>
      <c r="H445" s="113" t="s">
        <v>504</v>
      </c>
      <c r="I445" s="245" t="s">
        <v>505</v>
      </c>
      <c r="J445" s="246" t="s">
        <v>506</v>
      </c>
      <c r="K445" s="114" t="s">
        <v>4</v>
      </c>
    </row>
    <row r="446" spans="1:11" s="5" customFormat="1" ht="22.5" customHeight="1" thickTop="1" x14ac:dyDescent="0.25">
      <c r="A446" s="156" t="s">
        <v>318</v>
      </c>
      <c r="B446" s="140"/>
      <c r="C446" s="282" t="s">
        <v>6</v>
      </c>
      <c r="D446" s="148">
        <v>1432</v>
      </c>
      <c r="E446" s="244">
        <v>0</v>
      </c>
      <c r="F446" s="109">
        <v>0</v>
      </c>
      <c r="G446" s="109">
        <v>0</v>
      </c>
      <c r="H446" s="109">
        <v>0</v>
      </c>
      <c r="I446" s="62"/>
      <c r="J446" s="206"/>
      <c r="K446" s="111">
        <f>SUM(D446:J446)</f>
        <v>1432</v>
      </c>
    </row>
    <row r="447" spans="1:11" s="5" customFormat="1" ht="22.5" customHeight="1" x14ac:dyDescent="0.25">
      <c r="A447" s="157" t="s">
        <v>42</v>
      </c>
      <c r="B447" s="141"/>
      <c r="C447" s="284" t="s">
        <v>6</v>
      </c>
      <c r="D447" s="146">
        <v>122.9</v>
      </c>
      <c r="E447" s="147">
        <v>0</v>
      </c>
      <c r="F447" s="109">
        <v>0</v>
      </c>
      <c r="G447" s="109">
        <v>0</v>
      </c>
      <c r="H447" s="109">
        <v>0</v>
      </c>
      <c r="I447" s="109"/>
      <c r="J447" s="207"/>
      <c r="K447" s="340">
        <f t="shared" ref="K447:K511" si="27">SUM(D447:J447)</f>
        <v>122.9</v>
      </c>
    </row>
    <row r="448" spans="1:11" s="5" customFormat="1" ht="22.5" customHeight="1" x14ac:dyDescent="0.25">
      <c r="A448" s="157" t="s">
        <v>319</v>
      </c>
      <c r="B448" s="141"/>
      <c r="C448" s="284" t="s">
        <v>6</v>
      </c>
      <c r="D448" s="146">
        <v>168.2</v>
      </c>
      <c r="E448" s="147">
        <v>0</v>
      </c>
      <c r="F448" s="109">
        <v>0</v>
      </c>
      <c r="G448" s="109">
        <v>0</v>
      </c>
      <c r="H448" s="109">
        <v>0</v>
      </c>
      <c r="I448" s="109"/>
      <c r="J448" s="207"/>
      <c r="K448" s="340">
        <f t="shared" si="27"/>
        <v>168.2</v>
      </c>
    </row>
    <row r="449" spans="1:11" s="5" customFormat="1" ht="22.5" customHeight="1" x14ac:dyDescent="0.25">
      <c r="A449" s="157" t="s">
        <v>320</v>
      </c>
      <c r="B449" s="141"/>
      <c r="C449" s="283" t="s">
        <v>6</v>
      </c>
      <c r="D449" s="146">
        <v>782.7</v>
      </c>
      <c r="E449" s="147">
        <v>0</v>
      </c>
      <c r="F449" s="109">
        <v>659.09999999999991</v>
      </c>
      <c r="G449" s="109">
        <v>0</v>
      </c>
      <c r="H449" s="109">
        <v>0</v>
      </c>
      <c r="I449" s="109"/>
      <c r="J449" s="207"/>
      <c r="K449" s="340">
        <f t="shared" si="27"/>
        <v>1441.8</v>
      </c>
    </row>
    <row r="450" spans="1:11" s="5" customFormat="1" ht="22.5" customHeight="1" x14ac:dyDescent="0.25">
      <c r="A450" s="157" t="s">
        <v>531</v>
      </c>
      <c r="B450" s="141"/>
      <c r="C450" s="284" t="s">
        <v>6</v>
      </c>
      <c r="D450" s="146">
        <v>542.29999999999995</v>
      </c>
      <c r="E450" s="147">
        <v>2887.95</v>
      </c>
      <c r="F450" s="109">
        <v>91.7</v>
      </c>
      <c r="G450" s="109">
        <v>0</v>
      </c>
      <c r="H450" s="109">
        <v>0</v>
      </c>
      <c r="I450" s="109"/>
      <c r="J450" s="207"/>
      <c r="K450" s="340">
        <f t="shared" si="27"/>
        <v>3521.95</v>
      </c>
    </row>
    <row r="451" spans="1:11" s="5" customFormat="1" ht="22.5" customHeight="1" x14ac:dyDescent="0.25">
      <c r="A451" s="157" t="s">
        <v>49</v>
      </c>
      <c r="B451" s="141"/>
      <c r="C451" s="284" t="s">
        <v>6</v>
      </c>
      <c r="D451" s="146">
        <v>198.9</v>
      </c>
      <c r="E451" s="147">
        <v>0</v>
      </c>
      <c r="F451" s="109">
        <v>0</v>
      </c>
      <c r="G451" s="109">
        <v>0</v>
      </c>
      <c r="H451" s="109">
        <v>0</v>
      </c>
      <c r="I451" s="109"/>
      <c r="J451" s="207"/>
      <c r="K451" s="340">
        <f t="shared" si="27"/>
        <v>198.9</v>
      </c>
    </row>
    <row r="452" spans="1:11" s="5" customFormat="1" ht="22.5" customHeight="1" x14ac:dyDescent="0.25">
      <c r="A452" s="157" t="s">
        <v>410</v>
      </c>
      <c r="B452" s="141"/>
      <c r="C452" s="284" t="s">
        <v>6</v>
      </c>
      <c r="D452" s="146">
        <v>1237.3</v>
      </c>
      <c r="E452" s="147">
        <v>145.6</v>
      </c>
      <c r="F452" s="109">
        <v>0</v>
      </c>
      <c r="G452" s="109">
        <v>214.8</v>
      </c>
      <c r="H452" s="109">
        <v>0</v>
      </c>
      <c r="I452" s="109"/>
      <c r="J452" s="207"/>
      <c r="K452" s="340">
        <f t="shared" si="27"/>
        <v>1597.6999999999998</v>
      </c>
    </row>
    <row r="453" spans="1:11" s="5" customFormat="1" ht="22.5" customHeight="1" x14ac:dyDescent="0.25">
      <c r="A453" s="157" t="s">
        <v>542</v>
      </c>
      <c r="B453" s="141"/>
      <c r="C453" s="284" t="s">
        <v>6</v>
      </c>
      <c r="D453" s="146">
        <v>6411.58</v>
      </c>
      <c r="E453" s="147">
        <v>742.7</v>
      </c>
      <c r="F453" s="109">
        <v>0</v>
      </c>
      <c r="G453" s="109">
        <v>265.60000000000002</v>
      </c>
      <c r="H453" s="109">
        <v>0</v>
      </c>
      <c r="I453" s="109"/>
      <c r="J453" s="207"/>
      <c r="K453" s="340">
        <f t="shared" si="27"/>
        <v>7419.88</v>
      </c>
    </row>
    <row r="454" spans="1:11" s="5" customFormat="1" ht="22.5" customHeight="1" x14ac:dyDescent="0.25">
      <c r="A454" s="157" t="s">
        <v>321</v>
      </c>
      <c r="B454" s="141"/>
      <c r="C454" s="284" t="s">
        <v>6</v>
      </c>
      <c r="D454" s="146">
        <v>259.5</v>
      </c>
      <c r="E454" s="147">
        <v>117.5</v>
      </c>
      <c r="F454" s="109">
        <v>0</v>
      </c>
      <c r="G454" s="109">
        <v>394.5</v>
      </c>
      <c r="H454" s="109">
        <v>114.8</v>
      </c>
      <c r="I454" s="109"/>
      <c r="J454" s="207"/>
      <c r="K454" s="340">
        <f t="shared" si="27"/>
        <v>886.3</v>
      </c>
    </row>
    <row r="455" spans="1:11" s="5" customFormat="1" ht="22.5" customHeight="1" x14ac:dyDescent="0.25">
      <c r="A455" s="157" t="s">
        <v>322</v>
      </c>
      <c r="B455" s="141"/>
      <c r="C455" s="284" t="s">
        <v>6</v>
      </c>
      <c r="D455" s="146">
        <v>79.8</v>
      </c>
      <c r="E455" s="147">
        <v>0</v>
      </c>
      <c r="F455" s="109">
        <v>0</v>
      </c>
      <c r="G455" s="109">
        <v>0</v>
      </c>
      <c r="H455" s="109">
        <v>0</v>
      </c>
      <c r="I455" s="109"/>
      <c r="J455" s="207"/>
      <c r="K455" s="340">
        <f t="shared" si="27"/>
        <v>79.8</v>
      </c>
    </row>
    <row r="456" spans="1:11" s="5" customFormat="1" ht="22.5" customHeight="1" x14ac:dyDescent="0.25">
      <c r="A456" s="157" t="s">
        <v>144</v>
      </c>
      <c r="B456" s="141"/>
      <c r="C456" s="284" t="s">
        <v>6</v>
      </c>
      <c r="D456" s="146">
        <v>168</v>
      </c>
      <c r="E456" s="147">
        <v>0</v>
      </c>
      <c r="F456" s="109">
        <v>0</v>
      </c>
      <c r="G456" s="109">
        <v>0</v>
      </c>
      <c r="H456" s="109">
        <v>0</v>
      </c>
      <c r="I456" s="109"/>
      <c r="J456" s="207"/>
      <c r="K456" s="340">
        <f t="shared" si="27"/>
        <v>168</v>
      </c>
    </row>
    <row r="457" spans="1:11" s="5" customFormat="1" ht="22.5" customHeight="1" x14ac:dyDescent="0.25">
      <c r="A457" s="157" t="s">
        <v>138</v>
      </c>
      <c r="B457" s="141"/>
      <c r="C457" s="284" t="s">
        <v>6</v>
      </c>
      <c r="D457" s="146">
        <v>333</v>
      </c>
      <c r="E457" s="147">
        <v>0</v>
      </c>
      <c r="F457" s="109">
        <v>0</v>
      </c>
      <c r="G457" s="109">
        <v>0</v>
      </c>
      <c r="H457" s="109">
        <v>0</v>
      </c>
      <c r="I457" s="109"/>
      <c r="J457" s="207"/>
      <c r="K457" s="340">
        <f t="shared" si="27"/>
        <v>333</v>
      </c>
    </row>
    <row r="458" spans="1:11" s="5" customFormat="1" ht="22.5" customHeight="1" x14ac:dyDescent="0.25">
      <c r="A458" s="157" t="s">
        <v>55</v>
      </c>
      <c r="B458" s="141"/>
      <c r="C458" s="284" t="s">
        <v>6</v>
      </c>
      <c r="D458" s="146">
        <v>2052.8000000000002</v>
      </c>
      <c r="E458" s="147">
        <v>0</v>
      </c>
      <c r="F458" s="109">
        <v>20</v>
      </c>
      <c r="G458" s="109">
        <v>0</v>
      </c>
      <c r="H458" s="109">
        <v>136</v>
      </c>
      <c r="I458" s="109"/>
      <c r="J458" s="207"/>
      <c r="K458" s="340">
        <f t="shared" si="27"/>
        <v>2208.8000000000002</v>
      </c>
    </row>
    <row r="459" spans="1:11" s="5" customFormat="1" ht="22.5" customHeight="1" x14ac:dyDescent="0.25">
      <c r="A459" s="157" t="s">
        <v>541</v>
      </c>
      <c r="B459" s="141"/>
      <c r="C459" s="284" t="s">
        <v>6</v>
      </c>
      <c r="D459" s="146">
        <v>10904.98</v>
      </c>
      <c r="E459" s="147">
        <v>2222.8000000000002</v>
      </c>
      <c r="F459" s="109">
        <v>3864.7999999999993</v>
      </c>
      <c r="G459" s="109">
        <v>249.4</v>
      </c>
      <c r="H459" s="109">
        <v>108.30000000000001</v>
      </c>
      <c r="I459" s="109"/>
      <c r="J459" s="207"/>
      <c r="K459" s="340">
        <f t="shared" si="27"/>
        <v>17350.28</v>
      </c>
    </row>
    <row r="460" spans="1:11" s="5" customFormat="1" ht="22.5" customHeight="1" x14ac:dyDescent="0.25">
      <c r="A460" s="160" t="s">
        <v>145</v>
      </c>
      <c r="B460" s="141"/>
      <c r="C460" s="284" t="s">
        <v>6</v>
      </c>
      <c r="D460" s="146">
        <v>49.26</v>
      </c>
      <c r="E460" s="147">
        <v>0</v>
      </c>
      <c r="F460" s="109">
        <v>0</v>
      </c>
      <c r="G460" s="109">
        <v>0</v>
      </c>
      <c r="H460" s="109">
        <v>245.3</v>
      </c>
      <c r="I460" s="109"/>
      <c r="J460" s="207"/>
      <c r="K460" s="340">
        <f t="shared" si="27"/>
        <v>294.56</v>
      </c>
    </row>
    <row r="461" spans="1:11" s="5" customFormat="1" ht="22.5" customHeight="1" x14ac:dyDescent="0.25">
      <c r="A461" s="161" t="s">
        <v>532</v>
      </c>
      <c r="B461" s="141"/>
      <c r="C461" s="284" t="s">
        <v>6</v>
      </c>
      <c r="D461" s="146">
        <v>103</v>
      </c>
      <c r="E461" s="147">
        <v>0</v>
      </c>
      <c r="F461" s="109">
        <v>0</v>
      </c>
      <c r="G461" s="109">
        <v>0</v>
      </c>
      <c r="H461" s="109">
        <v>0</v>
      </c>
      <c r="I461" s="109"/>
      <c r="J461" s="207"/>
      <c r="K461" s="340">
        <f t="shared" si="27"/>
        <v>103</v>
      </c>
    </row>
    <row r="462" spans="1:11" s="5" customFormat="1" ht="22.5" customHeight="1" x14ac:dyDescent="0.25">
      <c r="A462" s="157" t="s">
        <v>411</v>
      </c>
      <c r="B462" s="141"/>
      <c r="C462" s="284" t="s">
        <v>6</v>
      </c>
      <c r="D462" s="146">
        <v>1012.5</v>
      </c>
      <c r="E462" s="147">
        <v>0</v>
      </c>
      <c r="F462" s="109">
        <v>0</v>
      </c>
      <c r="G462" s="109">
        <v>0</v>
      </c>
      <c r="H462" s="109">
        <v>0</v>
      </c>
      <c r="I462" s="109"/>
      <c r="J462" s="207"/>
      <c r="K462" s="340">
        <f t="shared" si="27"/>
        <v>1012.5</v>
      </c>
    </row>
    <row r="463" spans="1:11" s="5" customFormat="1" ht="22.5" customHeight="1" x14ac:dyDescent="0.25">
      <c r="A463" s="157" t="s">
        <v>412</v>
      </c>
      <c r="B463" s="141"/>
      <c r="C463" s="284" t="s">
        <v>6</v>
      </c>
      <c r="D463" s="146">
        <v>900.1</v>
      </c>
      <c r="E463" s="147">
        <v>0</v>
      </c>
      <c r="F463" s="109">
        <v>0</v>
      </c>
      <c r="G463" s="109">
        <v>945.6</v>
      </c>
      <c r="H463" s="109">
        <v>0</v>
      </c>
      <c r="I463" s="109"/>
      <c r="J463" s="207"/>
      <c r="K463" s="340">
        <f t="shared" si="27"/>
        <v>1845.7</v>
      </c>
    </row>
    <row r="464" spans="1:11" s="5" customFormat="1" ht="22.5" customHeight="1" x14ac:dyDescent="0.25">
      <c r="A464" s="160" t="s">
        <v>323</v>
      </c>
      <c r="B464" s="141"/>
      <c r="C464" s="284" t="s">
        <v>6</v>
      </c>
      <c r="D464" s="146">
        <v>1728.1</v>
      </c>
      <c r="E464" s="147">
        <v>0</v>
      </c>
      <c r="F464" s="109">
        <v>0</v>
      </c>
      <c r="G464" s="109">
        <v>0</v>
      </c>
      <c r="H464" s="109">
        <v>0</v>
      </c>
      <c r="I464" s="109"/>
      <c r="J464" s="207"/>
      <c r="K464" s="340">
        <f t="shared" si="27"/>
        <v>1728.1</v>
      </c>
    </row>
    <row r="465" spans="1:11" s="5" customFormat="1" ht="22.5" customHeight="1" x14ac:dyDescent="0.25">
      <c r="A465" s="160" t="s">
        <v>413</v>
      </c>
      <c r="B465" s="141"/>
      <c r="C465" s="284" t="s">
        <v>6</v>
      </c>
      <c r="D465" s="146">
        <v>118.9</v>
      </c>
      <c r="E465" s="147">
        <v>0</v>
      </c>
      <c r="F465" s="109">
        <v>0</v>
      </c>
      <c r="G465" s="109">
        <v>0</v>
      </c>
      <c r="H465" s="109">
        <v>25.9</v>
      </c>
      <c r="I465" s="109"/>
      <c r="J465" s="207"/>
      <c r="K465" s="340">
        <f t="shared" si="27"/>
        <v>144.80000000000001</v>
      </c>
    </row>
    <row r="466" spans="1:11" s="5" customFormat="1" ht="22.5" customHeight="1" x14ac:dyDescent="0.25">
      <c r="A466" s="157" t="s">
        <v>45</v>
      </c>
      <c r="B466" s="141"/>
      <c r="C466" s="284" t="s">
        <v>6</v>
      </c>
      <c r="D466" s="146">
        <v>178</v>
      </c>
      <c r="E466" s="147">
        <v>0</v>
      </c>
      <c r="F466" s="109">
        <v>0</v>
      </c>
      <c r="G466" s="109">
        <v>0</v>
      </c>
      <c r="H466" s="109">
        <v>0</v>
      </c>
      <c r="I466" s="109"/>
      <c r="J466" s="207"/>
      <c r="K466" s="340">
        <f t="shared" si="27"/>
        <v>178</v>
      </c>
    </row>
    <row r="467" spans="1:11" s="5" customFormat="1" ht="22.5" customHeight="1" x14ac:dyDescent="0.25">
      <c r="A467" s="157" t="s">
        <v>540</v>
      </c>
      <c r="B467" s="141"/>
      <c r="C467" s="284" t="s">
        <v>6</v>
      </c>
      <c r="D467" s="146">
        <v>4110.92</v>
      </c>
      <c r="E467" s="147">
        <v>0</v>
      </c>
      <c r="F467" s="109">
        <v>0</v>
      </c>
      <c r="G467" s="109">
        <v>655.6</v>
      </c>
      <c r="H467" s="109">
        <v>0</v>
      </c>
      <c r="I467" s="109"/>
      <c r="J467" s="207"/>
      <c r="K467" s="340">
        <f t="shared" si="27"/>
        <v>4766.5200000000004</v>
      </c>
    </row>
    <row r="468" spans="1:11" s="5" customFormat="1" ht="22.5" customHeight="1" x14ac:dyDescent="0.25">
      <c r="A468" s="157" t="s">
        <v>47</v>
      </c>
      <c r="B468" s="141"/>
      <c r="C468" s="284" t="s">
        <v>6</v>
      </c>
      <c r="D468" s="146">
        <v>955</v>
      </c>
      <c r="E468" s="147">
        <v>0</v>
      </c>
      <c r="F468" s="109">
        <v>0</v>
      </c>
      <c r="G468" s="109">
        <v>0</v>
      </c>
      <c r="H468" s="109">
        <v>0</v>
      </c>
      <c r="I468" s="109"/>
      <c r="J468" s="207"/>
      <c r="K468" s="340">
        <f t="shared" si="27"/>
        <v>955</v>
      </c>
    </row>
    <row r="469" spans="1:11" s="5" customFormat="1" ht="22.5" customHeight="1" x14ac:dyDescent="0.25">
      <c r="A469" s="157" t="s">
        <v>414</v>
      </c>
      <c r="B469" s="141"/>
      <c r="C469" s="284" t="s">
        <v>6</v>
      </c>
      <c r="D469" s="146">
        <v>991.7</v>
      </c>
      <c r="E469" s="147">
        <v>0</v>
      </c>
      <c r="F469" s="109">
        <v>838.2</v>
      </c>
      <c r="G469" s="109">
        <v>0</v>
      </c>
      <c r="H469" s="109">
        <v>428.6</v>
      </c>
      <c r="I469" s="109"/>
      <c r="J469" s="207"/>
      <c r="K469" s="340">
        <f t="shared" si="27"/>
        <v>2258.5</v>
      </c>
    </row>
    <row r="470" spans="1:11" s="5" customFormat="1" ht="22.5" customHeight="1" x14ac:dyDescent="0.25">
      <c r="A470" s="157" t="s">
        <v>324</v>
      </c>
      <c r="B470" s="141"/>
      <c r="C470" s="284" t="s">
        <v>6</v>
      </c>
      <c r="D470" s="146">
        <v>2169.23</v>
      </c>
      <c r="E470" s="147">
        <v>1423</v>
      </c>
      <c r="F470" s="109">
        <v>0</v>
      </c>
      <c r="G470" s="109">
        <v>0</v>
      </c>
      <c r="H470" s="109">
        <v>0</v>
      </c>
      <c r="I470" s="109"/>
      <c r="J470" s="207"/>
      <c r="K470" s="340">
        <f t="shared" si="27"/>
        <v>3592.23</v>
      </c>
    </row>
    <row r="471" spans="1:11" s="5" customFormat="1" ht="22.5" customHeight="1" x14ac:dyDescent="0.25">
      <c r="A471" s="157" t="s">
        <v>139</v>
      </c>
      <c r="B471" s="141"/>
      <c r="C471" s="284" t="s">
        <v>6</v>
      </c>
      <c r="D471" s="146">
        <v>2375.5</v>
      </c>
      <c r="E471" s="147">
        <v>174.3</v>
      </c>
      <c r="F471" s="109">
        <v>0</v>
      </c>
      <c r="G471" s="109">
        <v>0</v>
      </c>
      <c r="H471" s="109">
        <v>0</v>
      </c>
      <c r="I471" s="109"/>
      <c r="J471" s="207"/>
      <c r="K471" s="340">
        <f t="shared" si="27"/>
        <v>2549.8000000000002</v>
      </c>
    </row>
    <row r="472" spans="1:11" s="5" customFormat="1" ht="22.5" customHeight="1" x14ac:dyDescent="0.25">
      <c r="A472" s="158" t="s">
        <v>325</v>
      </c>
      <c r="B472" s="141"/>
      <c r="C472" s="284" t="s">
        <v>6</v>
      </c>
      <c r="D472" s="146">
        <v>662.9</v>
      </c>
      <c r="E472" s="147">
        <v>0</v>
      </c>
      <c r="F472" s="109">
        <v>0</v>
      </c>
      <c r="G472" s="109">
        <v>0</v>
      </c>
      <c r="H472" s="109">
        <v>74.900000000000006</v>
      </c>
      <c r="I472" s="109"/>
      <c r="J472" s="207"/>
      <c r="K472" s="340">
        <f t="shared" si="27"/>
        <v>737.8</v>
      </c>
    </row>
    <row r="473" spans="1:11" s="5" customFormat="1" ht="22.5" customHeight="1" x14ac:dyDescent="0.25">
      <c r="A473" s="157" t="s">
        <v>56</v>
      </c>
      <c r="B473" s="141"/>
      <c r="C473" s="284" t="s">
        <v>6</v>
      </c>
      <c r="D473" s="146">
        <v>6764.76</v>
      </c>
      <c r="E473" s="147">
        <v>0</v>
      </c>
      <c r="F473" s="109">
        <v>0</v>
      </c>
      <c r="G473" s="109">
        <v>0</v>
      </c>
      <c r="H473" s="109">
        <v>0</v>
      </c>
      <c r="I473" s="109"/>
      <c r="J473" s="207"/>
      <c r="K473" s="340">
        <f t="shared" si="27"/>
        <v>6764.76</v>
      </c>
    </row>
    <row r="474" spans="1:11" s="5" customFormat="1" ht="22.5" customHeight="1" x14ac:dyDescent="0.25">
      <c r="A474" s="264" t="s">
        <v>181</v>
      </c>
      <c r="B474" s="141"/>
      <c r="C474" s="284" t="s">
        <v>6</v>
      </c>
      <c r="D474" s="146">
        <v>0</v>
      </c>
      <c r="E474" s="147">
        <v>0</v>
      </c>
      <c r="F474" s="109">
        <v>0</v>
      </c>
      <c r="G474" s="109">
        <v>0</v>
      </c>
      <c r="H474" s="109">
        <v>0</v>
      </c>
      <c r="I474" s="109"/>
      <c r="J474" s="207"/>
      <c r="K474" s="340">
        <f t="shared" si="27"/>
        <v>0</v>
      </c>
    </row>
    <row r="475" spans="1:11" s="5" customFormat="1" ht="22.5" customHeight="1" x14ac:dyDescent="0.2">
      <c r="A475" s="187" t="s">
        <v>492</v>
      </c>
      <c r="B475" s="141"/>
      <c r="C475" s="284" t="s">
        <v>6</v>
      </c>
      <c r="D475" s="146">
        <v>365.5</v>
      </c>
      <c r="E475" s="147">
        <v>0</v>
      </c>
      <c r="F475" s="109">
        <v>0</v>
      </c>
      <c r="G475" s="109">
        <v>0</v>
      </c>
      <c r="H475" s="109">
        <v>0</v>
      </c>
      <c r="I475" s="109"/>
      <c r="J475" s="207"/>
      <c r="K475" s="340">
        <f t="shared" si="27"/>
        <v>365.5</v>
      </c>
    </row>
    <row r="476" spans="1:11" s="5" customFormat="1" ht="22.5" customHeight="1" x14ac:dyDescent="0.25">
      <c r="A476" s="157" t="s">
        <v>146</v>
      </c>
      <c r="B476" s="141"/>
      <c r="C476" s="284" t="s">
        <v>6</v>
      </c>
      <c r="D476" s="146">
        <v>52.9</v>
      </c>
      <c r="E476" s="147">
        <v>0</v>
      </c>
      <c r="F476" s="109">
        <v>0</v>
      </c>
      <c r="G476" s="109">
        <v>0</v>
      </c>
      <c r="H476" s="109">
        <v>0</v>
      </c>
      <c r="I476" s="109"/>
      <c r="J476" s="207"/>
      <c r="K476" s="340">
        <f t="shared" si="27"/>
        <v>52.9</v>
      </c>
    </row>
    <row r="477" spans="1:11" s="5" customFormat="1" ht="22.5" customHeight="1" x14ac:dyDescent="0.25">
      <c r="A477" s="232" t="s">
        <v>543</v>
      </c>
      <c r="B477" s="141"/>
      <c r="C477" s="284" t="s">
        <v>6</v>
      </c>
      <c r="D477" s="146">
        <v>0</v>
      </c>
      <c r="E477" s="147">
        <v>1655.12</v>
      </c>
      <c r="F477" s="109">
        <v>0</v>
      </c>
      <c r="G477" s="109">
        <v>0</v>
      </c>
      <c r="H477" s="109">
        <v>0</v>
      </c>
      <c r="I477" s="109"/>
      <c r="J477" s="207"/>
      <c r="K477" s="340">
        <f t="shared" si="27"/>
        <v>1655.12</v>
      </c>
    </row>
    <row r="478" spans="1:11" s="5" customFormat="1" ht="22.5" customHeight="1" x14ac:dyDescent="0.25">
      <c r="A478" s="157" t="s">
        <v>326</v>
      </c>
      <c r="B478" s="141"/>
      <c r="C478" s="284" t="s">
        <v>6</v>
      </c>
      <c r="D478" s="146">
        <v>30.2</v>
      </c>
      <c r="E478" s="147">
        <v>0</v>
      </c>
      <c r="F478" s="109">
        <v>0</v>
      </c>
      <c r="G478" s="109">
        <v>0</v>
      </c>
      <c r="H478" s="109">
        <v>0</v>
      </c>
      <c r="I478" s="109"/>
      <c r="J478" s="207"/>
      <c r="K478" s="340">
        <f t="shared" si="27"/>
        <v>30.2</v>
      </c>
    </row>
    <row r="479" spans="1:11" s="5" customFormat="1" ht="22.5" customHeight="1" x14ac:dyDescent="0.25">
      <c r="A479" s="157" t="s">
        <v>327</v>
      </c>
      <c r="B479" s="141"/>
      <c r="C479" s="284" t="s">
        <v>6</v>
      </c>
      <c r="D479" s="146">
        <v>206.1</v>
      </c>
      <c r="E479" s="147">
        <v>0</v>
      </c>
      <c r="F479" s="109">
        <v>0</v>
      </c>
      <c r="G479" s="109">
        <v>0</v>
      </c>
      <c r="H479" s="109">
        <v>0</v>
      </c>
      <c r="I479" s="109"/>
      <c r="J479" s="207"/>
      <c r="K479" s="340">
        <f t="shared" si="27"/>
        <v>206.1</v>
      </c>
    </row>
    <row r="480" spans="1:11" s="5" customFormat="1" ht="22.5" customHeight="1" x14ac:dyDescent="0.25">
      <c r="A480" s="157" t="s">
        <v>328</v>
      </c>
      <c r="B480" s="141"/>
      <c r="C480" s="284" t="s">
        <v>6</v>
      </c>
      <c r="D480" s="146">
        <v>12</v>
      </c>
      <c r="E480" s="147">
        <v>0</v>
      </c>
      <c r="F480" s="65">
        <v>0</v>
      </c>
      <c r="G480" s="65">
        <v>309.7</v>
      </c>
      <c r="H480" s="65">
        <v>0</v>
      </c>
      <c r="I480" s="65"/>
      <c r="J480" s="207"/>
      <c r="K480" s="331">
        <f t="shared" si="27"/>
        <v>321.7</v>
      </c>
    </row>
    <row r="481" spans="1:13" s="5" customFormat="1" ht="22.5" customHeight="1" x14ac:dyDescent="0.25">
      <c r="A481" s="157" t="s">
        <v>172</v>
      </c>
      <c r="B481" s="141"/>
      <c r="C481" s="284" t="s">
        <v>6</v>
      </c>
      <c r="D481" s="146">
        <v>1376.36</v>
      </c>
      <c r="E481" s="147">
        <v>0</v>
      </c>
      <c r="F481" s="109">
        <v>0</v>
      </c>
      <c r="G481" s="109">
        <v>0</v>
      </c>
      <c r="H481" s="109">
        <v>0</v>
      </c>
      <c r="I481" s="109"/>
      <c r="J481" s="110"/>
      <c r="K481" s="340">
        <f t="shared" si="27"/>
        <v>1376.36</v>
      </c>
    </row>
    <row r="482" spans="1:13" s="5" customFormat="1" ht="22.5" customHeight="1" x14ac:dyDescent="0.25">
      <c r="A482" s="157" t="s">
        <v>147</v>
      </c>
      <c r="B482" s="141"/>
      <c r="C482" s="284" t="s">
        <v>6</v>
      </c>
      <c r="D482" s="146">
        <v>3195.5</v>
      </c>
      <c r="E482" s="147">
        <v>0</v>
      </c>
      <c r="F482" s="65">
        <v>0</v>
      </c>
      <c r="G482" s="65">
        <v>0</v>
      </c>
      <c r="H482" s="65">
        <v>0</v>
      </c>
      <c r="I482" s="65"/>
      <c r="J482" s="207"/>
      <c r="K482" s="331">
        <f t="shared" si="27"/>
        <v>3195.5</v>
      </c>
    </row>
    <row r="483" spans="1:13" s="5" customFormat="1" ht="22.5" customHeight="1" x14ac:dyDescent="0.25">
      <c r="A483" s="157" t="s">
        <v>148</v>
      </c>
      <c r="B483" s="141"/>
      <c r="C483" s="284" t="s">
        <v>6</v>
      </c>
      <c r="D483" s="146">
        <v>427.7</v>
      </c>
      <c r="E483" s="147">
        <v>0</v>
      </c>
      <c r="F483" s="109">
        <v>0</v>
      </c>
      <c r="G483" s="109">
        <v>0</v>
      </c>
      <c r="H483" s="109">
        <v>0</v>
      </c>
      <c r="I483" s="109"/>
      <c r="J483" s="110"/>
      <c r="K483" s="340">
        <f t="shared" si="27"/>
        <v>427.7</v>
      </c>
    </row>
    <row r="484" spans="1:13" s="5" customFormat="1" ht="22.5" customHeight="1" x14ac:dyDescent="0.25">
      <c r="A484" s="157" t="s">
        <v>46</v>
      </c>
      <c r="B484" s="141"/>
      <c r="C484" s="284" t="s">
        <v>6</v>
      </c>
      <c r="D484" s="146">
        <v>429</v>
      </c>
      <c r="E484" s="147">
        <v>0</v>
      </c>
      <c r="F484" s="109">
        <v>0</v>
      </c>
      <c r="G484" s="109">
        <v>0</v>
      </c>
      <c r="H484" s="109">
        <v>0</v>
      </c>
      <c r="I484" s="109"/>
      <c r="J484" s="110"/>
      <c r="K484" s="340">
        <f t="shared" si="27"/>
        <v>429</v>
      </c>
    </row>
    <row r="485" spans="1:13" s="5" customFormat="1" ht="22.5" customHeight="1" x14ac:dyDescent="0.25">
      <c r="A485" s="157" t="s">
        <v>415</v>
      </c>
      <c r="B485" s="141"/>
      <c r="C485" s="284" t="s">
        <v>6</v>
      </c>
      <c r="D485" s="146">
        <v>4249.7</v>
      </c>
      <c r="E485" s="147">
        <v>0</v>
      </c>
      <c r="F485" s="109">
        <v>0</v>
      </c>
      <c r="G485" s="109">
        <v>0</v>
      </c>
      <c r="H485" s="109">
        <v>0</v>
      </c>
      <c r="I485" s="109"/>
      <c r="J485" s="110"/>
      <c r="K485" s="340">
        <f t="shared" si="27"/>
        <v>4249.7</v>
      </c>
    </row>
    <row r="486" spans="1:13" s="5" customFormat="1" ht="22.5" customHeight="1" x14ac:dyDescent="0.25">
      <c r="A486" s="157" t="s">
        <v>329</v>
      </c>
      <c r="B486" s="141"/>
      <c r="C486" s="284" t="s">
        <v>6</v>
      </c>
      <c r="D486" s="146">
        <v>13.2</v>
      </c>
      <c r="E486" s="147">
        <v>0</v>
      </c>
      <c r="F486" s="109">
        <v>0</v>
      </c>
      <c r="G486" s="109">
        <v>0</v>
      </c>
      <c r="H486" s="109">
        <v>0</v>
      </c>
      <c r="I486" s="109"/>
      <c r="J486" s="110"/>
      <c r="K486" s="340">
        <f t="shared" si="27"/>
        <v>13.2</v>
      </c>
    </row>
    <row r="487" spans="1:13" s="5" customFormat="1" ht="22.5" customHeight="1" x14ac:dyDescent="0.25">
      <c r="A487" s="157" t="s">
        <v>149</v>
      </c>
      <c r="B487" s="141"/>
      <c r="C487" s="284" t="s">
        <v>6</v>
      </c>
      <c r="D487" s="146">
        <v>1279.3000000000002</v>
      </c>
      <c r="E487" s="147">
        <v>0</v>
      </c>
      <c r="F487" s="109">
        <v>395.4</v>
      </c>
      <c r="G487" s="109">
        <v>625.1</v>
      </c>
      <c r="H487" s="109">
        <v>70.400000000000006</v>
      </c>
      <c r="I487" s="109"/>
      <c r="J487" s="110"/>
      <c r="K487" s="340">
        <f t="shared" si="27"/>
        <v>2370.2000000000003</v>
      </c>
    </row>
    <row r="488" spans="1:13" s="5" customFormat="1" ht="22.5" customHeight="1" x14ac:dyDescent="0.25">
      <c r="A488" s="157" t="s">
        <v>150</v>
      </c>
      <c r="B488" s="141"/>
      <c r="C488" s="284" t="s">
        <v>6</v>
      </c>
      <c r="D488" s="146">
        <v>1992.8000000000002</v>
      </c>
      <c r="E488" s="147">
        <v>0</v>
      </c>
      <c r="F488" s="109">
        <v>0</v>
      </c>
      <c r="G488" s="109">
        <v>0</v>
      </c>
      <c r="H488" s="109">
        <v>0</v>
      </c>
      <c r="I488" s="109"/>
      <c r="J488" s="110"/>
      <c r="K488" s="340">
        <f t="shared" si="27"/>
        <v>1992.8000000000002</v>
      </c>
    </row>
    <row r="489" spans="1:13" s="5" customFormat="1" ht="22.5" customHeight="1" x14ac:dyDescent="0.25">
      <c r="A489" s="157" t="s">
        <v>101</v>
      </c>
      <c r="B489" s="141"/>
      <c r="C489" s="284" t="s">
        <v>6</v>
      </c>
      <c r="D489" s="146">
        <v>396</v>
      </c>
      <c r="E489" s="147">
        <v>0</v>
      </c>
      <c r="F489" s="109">
        <v>0</v>
      </c>
      <c r="G489" s="109">
        <v>0</v>
      </c>
      <c r="H489" s="109">
        <v>0</v>
      </c>
      <c r="I489" s="109"/>
      <c r="J489" s="110"/>
      <c r="K489" s="340">
        <f t="shared" si="27"/>
        <v>396</v>
      </c>
    </row>
    <row r="490" spans="1:13" s="5" customFormat="1" ht="22.5" customHeight="1" x14ac:dyDescent="0.25">
      <c r="A490" s="232" t="s">
        <v>546</v>
      </c>
      <c r="B490" s="141"/>
      <c r="C490" s="284" t="s">
        <v>6</v>
      </c>
      <c r="D490" s="146">
        <v>0</v>
      </c>
      <c r="E490" s="147">
        <v>270.3</v>
      </c>
      <c r="F490" s="109">
        <v>0</v>
      </c>
      <c r="G490" s="109">
        <v>0</v>
      </c>
      <c r="H490" s="109">
        <v>0</v>
      </c>
      <c r="I490" s="65"/>
      <c r="J490" s="207"/>
      <c r="K490" s="340">
        <f t="shared" si="27"/>
        <v>270.3</v>
      </c>
    </row>
    <row r="491" spans="1:13" s="5" customFormat="1" ht="22.5" customHeight="1" x14ac:dyDescent="0.25">
      <c r="A491" s="157" t="s">
        <v>416</v>
      </c>
      <c r="B491" s="141"/>
      <c r="C491" s="284" t="s">
        <v>6</v>
      </c>
      <c r="D491" s="146">
        <v>1624.75</v>
      </c>
      <c r="E491" s="147">
        <v>0</v>
      </c>
      <c r="F491" s="109">
        <v>0</v>
      </c>
      <c r="G491" s="109">
        <v>0</v>
      </c>
      <c r="H491" s="109">
        <v>0</v>
      </c>
      <c r="I491" s="65"/>
      <c r="J491" s="207"/>
      <c r="K491" s="340">
        <f t="shared" si="27"/>
        <v>1624.75</v>
      </c>
    </row>
    <row r="492" spans="1:13" s="5" customFormat="1" ht="22.5" customHeight="1" x14ac:dyDescent="0.25">
      <c r="A492" s="157" t="s">
        <v>419</v>
      </c>
      <c r="B492" s="141"/>
      <c r="C492" s="284" t="s">
        <v>6</v>
      </c>
      <c r="D492" s="146">
        <v>3476.9</v>
      </c>
      <c r="E492" s="147">
        <v>2414.2000000000003</v>
      </c>
      <c r="F492" s="109">
        <v>0</v>
      </c>
      <c r="G492" s="109">
        <v>3496.9</v>
      </c>
      <c r="H492" s="109">
        <v>6121.2000000000007</v>
      </c>
      <c r="I492" s="65"/>
      <c r="J492" s="207"/>
      <c r="K492" s="340">
        <f t="shared" si="27"/>
        <v>15509.2</v>
      </c>
    </row>
    <row r="493" spans="1:13" s="5" customFormat="1" ht="22.5" customHeight="1" x14ac:dyDescent="0.25">
      <c r="A493" s="232" t="s">
        <v>612</v>
      </c>
      <c r="B493" s="141"/>
      <c r="C493" s="284" t="s">
        <v>6</v>
      </c>
      <c r="D493" s="146">
        <v>0</v>
      </c>
      <c r="E493" s="147">
        <v>0</v>
      </c>
      <c r="F493" s="109">
        <v>0</v>
      </c>
      <c r="G493" s="109">
        <v>0</v>
      </c>
      <c r="H493" s="109">
        <v>159.4</v>
      </c>
      <c r="I493" s="65"/>
      <c r="J493" s="207"/>
      <c r="K493" s="340">
        <f t="shared" si="27"/>
        <v>159.4</v>
      </c>
      <c r="M493"/>
    </row>
    <row r="494" spans="1:13" s="5" customFormat="1" ht="22.5" customHeight="1" x14ac:dyDescent="0.25">
      <c r="A494" s="157" t="s">
        <v>173</v>
      </c>
      <c r="B494" s="141"/>
      <c r="C494" s="284" t="s">
        <v>6</v>
      </c>
      <c r="D494" s="146">
        <v>10608.73</v>
      </c>
      <c r="E494" s="147">
        <v>2616.6999999999998</v>
      </c>
      <c r="F494" s="65">
        <v>2819.22</v>
      </c>
      <c r="G494" s="65">
        <v>4610</v>
      </c>
      <c r="H494" s="65">
        <v>728.9</v>
      </c>
      <c r="I494" s="65"/>
      <c r="J494" s="207"/>
      <c r="K494" s="331">
        <f t="shared" si="27"/>
        <v>21383.550000000003</v>
      </c>
    </row>
    <row r="495" spans="1:13" s="5" customFormat="1" ht="22.5" customHeight="1" x14ac:dyDescent="0.25">
      <c r="A495" s="158" t="s">
        <v>418</v>
      </c>
      <c r="B495" s="141"/>
      <c r="C495" s="284" t="s">
        <v>6</v>
      </c>
      <c r="D495" s="146">
        <v>983.63</v>
      </c>
      <c r="E495" s="147">
        <v>0</v>
      </c>
      <c r="F495" s="109">
        <v>0</v>
      </c>
      <c r="G495" s="109">
        <v>0</v>
      </c>
      <c r="H495" s="109">
        <v>0</v>
      </c>
      <c r="I495" s="109"/>
      <c r="J495" s="110"/>
      <c r="K495" s="340">
        <f t="shared" si="27"/>
        <v>983.63</v>
      </c>
    </row>
    <row r="496" spans="1:13" s="5" customFormat="1" ht="22.5" customHeight="1" x14ac:dyDescent="0.25">
      <c r="A496" s="157" t="s">
        <v>420</v>
      </c>
      <c r="B496" s="141"/>
      <c r="C496" s="284" t="s">
        <v>6</v>
      </c>
      <c r="D496" s="146">
        <v>1149</v>
      </c>
      <c r="E496" s="147">
        <v>0</v>
      </c>
      <c r="F496" s="109">
        <v>0</v>
      </c>
      <c r="G496" s="109">
        <v>0</v>
      </c>
      <c r="H496" s="109">
        <v>0</v>
      </c>
      <c r="I496" s="109"/>
      <c r="J496" s="110"/>
      <c r="K496" s="340">
        <f t="shared" si="27"/>
        <v>1149</v>
      </c>
    </row>
    <row r="497" spans="1:11" s="5" customFormat="1" ht="22.5" customHeight="1" x14ac:dyDescent="0.25">
      <c r="A497" s="157" t="s">
        <v>493</v>
      </c>
      <c r="B497" s="141"/>
      <c r="C497" s="284" t="s">
        <v>6</v>
      </c>
      <c r="D497" s="146">
        <v>84.1</v>
      </c>
      <c r="E497" s="147">
        <v>0</v>
      </c>
      <c r="F497" s="109">
        <v>0</v>
      </c>
      <c r="G497" s="109">
        <v>0</v>
      </c>
      <c r="H497" s="109">
        <v>0</v>
      </c>
      <c r="I497" s="109"/>
      <c r="J497" s="110"/>
      <c r="K497" s="340">
        <f t="shared" si="27"/>
        <v>84.1</v>
      </c>
    </row>
    <row r="498" spans="1:11" s="5" customFormat="1" ht="22.5" customHeight="1" x14ac:dyDescent="0.25">
      <c r="A498" s="157" t="s">
        <v>178</v>
      </c>
      <c r="B498" s="141"/>
      <c r="C498" s="284" t="s">
        <v>6</v>
      </c>
      <c r="D498" s="146">
        <v>1920.03</v>
      </c>
      <c r="E498" s="147">
        <v>0</v>
      </c>
      <c r="F498" s="109">
        <v>0</v>
      </c>
      <c r="G498" s="109">
        <v>0</v>
      </c>
      <c r="H498" s="109">
        <v>47.9</v>
      </c>
      <c r="I498" s="109"/>
      <c r="J498" s="110"/>
      <c r="K498" s="340">
        <f t="shared" si="27"/>
        <v>1967.93</v>
      </c>
    </row>
    <row r="499" spans="1:11" s="5" customFormat="1" ht="22.5" customHeight="1" x14ac:dyDescent="0.25">
      <c r="A499" s="158" t="s">
        <v>330</v>
      </c>
      <c r="B499" s="141"/>
      <c r="C499" s="284" t="s">
        <v>6</v>
      </c>
      <c r="D499" s="146">
        <v>592.1</v>
      </c>
      <c r="E499" s="147">
        <v>0</v>
      </c>
      <c r="F499" s="109">
        <v>0</v>
      </c>
      <c r="G499" s="109">
        <v>0</v>
      </c>
      <c r="H499" s="109">
        <v>0</v>
      </c>
      <c r="I499" s="109"/>
      <c r="J499" s="110"/>
      <c r="K499" s="340">
        <f t="shared" si="27"/>
        <v>592.1</v>
      </c>
    </row>
    <row r="500" spans="1:11" s="5" customFormat="1" ht="22.5" customHeight="1" x14ac:dyDescent="0.25">
      <c r="A500" s="157" t="s">
        <v>152</v>
      </c>
      <c r="B500" s="141"/>
      <c r="C500" s="284" t="s">
        <v>6</v>
      </c>
      <c r="D500" s="146">
        <v>24.2</v>
      </c>
      <c r="E500" s="147">
        <v>0</v>
      </c>
      <c r="F500" s="109">
        <v>0</v>
      </c>
      <c r="G500" s="109">
        <v>0</v>
      </c>
      <c r="H500" s="109">
        <v>0</v>
      </c>
      <c r="I500" s="109"/>
      <c r="J500" s="110"/>
      <c r="K500" s="340">
        <f t="shared" si="27"/>
        <v>24.2</v>
      </c>
    </row>
    <row r="501" spans="1:11" s="5" customFormat="1" ht="22.5" customHeight="1" x14ac:dyDescent="0.25">
      <c r="A501" s="157" t="s">
        <v>51</v>
      </c>
      <c r="B501" s="141"/>
      <c r="C501" s="284" t="s">
        <v>6</v>
      </c>
      <c r="D501" s="146">
        <v>81.3</v>
      </c>
      <c r="E501" s="147">
        <v>0</v>
      </c>
      <c r="F501" s="109">
        <v>0</v>
      </c>
      <c r="G501" s="109">
        <v>0</v>
      </c>
      <c r="H501" s="109">
        <v>0</v>
      </c>
      <c r="I501" s="109"/>
      <c r="J501" s="110"/>
      <c r="K501" s="340">
        <f t="shared" si="27"/>
        <v>81.3</v>
      </c>
    </row>
    <row r="502" spans="1:11" s="5" customFormat="1" ht="22.5" customHeight="1" x14ac:dyDescent="0.25">
      <c r="A502" s="157" t="s">
        <v>421</v>
      </c>
      <c r="B502" s="141"/>
      <c r="C502" s="284" t="s">
        <v>6</v>
      </c>
      <c r="D502" s="146">
        <v>1133.5</v>
      </c>
      <c r="E502" s="147">
        <v>0</v>
      </c>
      <c r="F502" s="109">
        <v>0</v>
      </c>
      <c r="G502" s="109">
        <v>0</v>
      </c>
      <c r="H502" s="109">
        <v>0</v>
      </c>
      <c r="I502" s="109"/>
      <c r="J502" s="110"/>
      <c r="K502" s="340">
        <f t="shared" si="27"/>
        <v>1133.5</v>
      </c>
    </row>
    <row r="503" spans="1:11" s="5" customFormat="1" ht="22.5" customHeight="1" x14ac:dyDescent="0.25">
      <c r="A503" s="157" t="s">
        <v>174</v>
      </c>
      <c r="B503" s="141"/>
      <c r="C503" s="284" t="s">
        <v>6</v>
      </c>
      <c r="D503" s="146">
        <v>750.6</v>
      </c>
      <c r="E503" s="147">
        <v>0</v>
      </c>
      <c r="F503" s="109">
        <v>0</v>
      </c>
      <c r="G503" s="109">
        <v>0</v>
      </c>
      <c r="H503" s="109">
        <v>0</v>
      </c>
      <c r="I503" s="109"/>
      <c r="J503" s="110"/>
      <c r="K503" s="340">
        <f t="shared" si="27"/>
        <v>750.6</v>
      </c>
    </row>
    <row r="504" spans="1:11" s="5" customFormat="1" ht="22.5" customHeight="1" x14ac:dyDescent="0.25">
      <c r="A504" s="157" t="s">
        <v>331</v>
      </c>
      <c r="B504" s="141"/>
      <c r="C504" s="284" t="s">
        <v>6</v>
      </c>
      <c r="D504" s="146">
        <v>1353.3</v>
      </c>
      <c r="E504" s="147">
        <v>0</v>
      </c>
      <c r="F504" s="109">
        <v>0</v>
      </c>
      <c r="G504" s="109">
        <v>0</v>
      </c>
      <c r="H504" s="109">
        <v>0</v>
      </c>
      <c r="I504" s="109"/>
      <c r="J504" s="110"/>
      <c r="K504" s="340">
        <f t="shared" si="27"/>
        <v>1353.3</v>
      </c>
    </row>
    <row r="505" spans="1:11" s="5" customFormat="1" ht="22.5" customHeight="1" x14ac:dyDescent="0.25">
      <c r="A505" s="157" t="s">
        <v>422</v>
      </c>
      <c r="B505" s="141"/>
      <c r="C505" s="284" t="s">
        <v>6</v>
      </c>
      <c r="D505" s="146">
        <v>348.64</v>
      </c>
      <c r="E505" s="147">
        <v>0</v>
      </c>
      <c r="F505" s="109">
        <v>0</v>
      </c>
      <c r="G505" s="109">
        <v>0</v>
      </c>
      <c r="H505" s="109">
        <v>0</v>
      </c>
      <c r="I505" s="109"/>
      <c r="J505" s="110"/>
      <c r="K505" s="340">
        <f t="shared" si="27"/>
        <v>348.64</v>
      </c>
    </row>
    <row r="506" spans="1:11" s="5" customFormat="1" ht="22.5" customHeight="1" x14ac:dyDescent="0.25">
      <c r="A506" s="157" t="s">
        <v>153</v>
      </c>
      <c r="B506" s="141"/>
      <c r="C506" s="284" t="s">
        <v>6</v>
      </c>
      <c r="D506" s="146">
        <v>2245.8000000000002</v>
      </c>
      <c r="E506" s="147">
        <v>0</v>
      </c>
      <c r="F506" s="109">
        <v>0</v>
      </c>
      <c r="G506" s="109">
        <v>0</v>
      </c>
      <c r="H506" s="109">
        <v>0</v>
      </c>
      <c r="I506" s="109"/>
      <c r="J506" s="110"/>
      <c r="K506" s="340">
        <f t="shared" si="27"/>
        <v>2245.8000000000002</v>
      </c>
    </row>
    <row r="507" spans="1:11" s="5" customFormat="1" ht="22.5" customHeight="1" x14ac:dyDescent="0.25">
      <c r="A507" s="157" t="s">
        <v>423</v>
      </c>
      <c r="B507" s="141"/>
      <c r="C507" s="284" t="s">
        <v>6</v>
      </c>
      <c r="D507" s="146">
        <v>394.2</v>
      </c>
      <c r="E507" s="147">
        <v>0</v>
      </c>
      <c r="F507" s="109">
        <v>0</v>
      </c>
      <c r="G507" s="109">
        <v>0</v>
      </c>
      <c r="H507" s="109">
        <v>0</v>
      </c>
      <c r="I507" s="109"/>
      <c r="J507" s="110"/>
      <c r="K507" s="340">
        <f t="shared" si="27"/>
        <v>394.2</v>
      </c>
    </row>
    <row r="508" spans="1:11" s="5" customFormat="1" ht="22.5" customHeight="1" x14ac:dyDescent="0.25">
      <c r="A508" s="157" t="s">
        <v>424</v>
      </c>
      <c r="B508" s="141"/>
      <c r="C508" s="284" t="s">
        <v>6</v>
      </c>
      <c r="D508" s="146">
        <v>4856.6100000000006</v>
      </c>
      <c r="E508" s="147">
        <v>0</v>
      </c>
      <c r="F508" s="109">
        <v>0</v>
      </c>
      <c r="G508" s="109">
        <v>0</v>
      </c>
      <c r="H508" s="109">
        <v>272.3</v>
      </c>
      <c r="I508" s="109"/>
      <c r="J508" s="110"/>
      <c r="K508" s="340">
        <f t="shared" si="27"/>
        <v>5128.9100000000008</v>
      </c>
    </row>
    <row r="509" spans="1:11" s="5" customFormat="1" ht="22.5" customHeight="1" x14ac:dyDescent="0.25">
      <c r="A509" s="157" t="s">
        <v>54</v>
      </c>
      <c r="B509" s="141"/>
      <c r="C509" s="284" t="s">
        <v>6</v>
      </c>
      <c r="D509" s="146">
        <v>182.2</v>
      </c>
      <c r="E509" s="147">
        <v>0</v>
      </c>
      <c r="F509" s="109">
        <v>0</v>
      </c>
      <c r="G509" s="109">
        <v>0</v>
      </c>
      <c r="H509" s="109">
        <v>0</v>
      </c>
      <c r="I509" s="109"/>
      <c r="J509" s="110"/>
      <c r="K509" s="340">
        <f t="shared" si="27"/>
        <v>182.2</v>
      </c>
    </row>
    <row r="510" spans="1:11" s="5" customFormat="1" ht="22.5" customHeight="1" x14ac:dyDescent="0.25">
      <c r="A510" s="157" t="s">
        <v>183</v>
      </c>
      <c r="B510" s="141"/>
      <c r="C510" s="284" t="s">
        <v>6</v>
      </c>
      <c r="D510" s="146">
        <v>1106.3</v>
      </c>
      <c r="E510" s="147">
        <v>0</v>
      </c>
      <c r="F510" s="109">
        <v>0</v>
      </c>
      <c r="G510" s="109">
        <v>0</v>
      </c>
      <c r="H510" s="109">
        <v>0</v>
      </c>
      <c r="I510" s="109"/>
      <c r="J510" s="110"/>
      <c r="K510" s="340">
        <f t="shared" si="27"/>
        <v>1106.3</v>
      </c>
    </row>
    <row r="511" spans="1:11" s="5" customFormat="1" ht="22.5" customHeight="1" x14ac:dyDescent="0.25">
      <c r="A511" s="157" t="s">
        <v>494</v>
      </c>
      <c r="B511" s="141"/>
      <c r="C511" s="284" t="s">
        <v>6</v>
      </c>
      <c r="D511" s="146">
        <v>1018.5</v>
      </c>
      <c r="E511" s="147">
        <v>0</v>
      </c>
      <c r="F511" s="109">
        <v>0</v>
      </c>
      <c r="G511" s="109">
        <v>0</v>
      </c>
      <c r="H511" s="109">
        <v>0</v>
      </c>
      <c r="I511" s="109"/>
      <c r="J511" s="110"/>
      <c r="K511" s="340">
        <f t="shared" si="27"/>
        <v>1018.5</v>
      </c>
    </row>
    <row r="512" spans="1:11" s="5" customFormat="1" ht="22.5" customHeight="1" x14ac:dyDescent="0.25">
      <c r="A512" s="157" t="s">
        <v>533</v>
      </c>
      <c r="B512" s="141"/>
      <c r="C512" s="284" t="s">
        <v>6</v>
      </c>
      <c r="D512" s="146">
        <v>910.6</v>
      </c>
      <c r="E512" s="147">
        <v>0</v>
      </c>
      <c r="F512" s="109">
        <v>0</v>
      </c>
      <c r="G512" s="109">
        <v>0</v>
      </c>
      <c r="H512" s="109">
        <v>0</v>
      </c>
      <c r="I512" s="109"/>
      <c r="J512" s="110"/>
      <c r="K512" s="340">
        <f t="shared" ref="K512:K566" si="28">SUM(D512:J512)</f>
        <v>910.6</v>
      </c>
    </row>
    <row r="513" spans="1:13" s="5" customFormat="1" ht="22.5" customHeight="1" x14ac:dyDescent="0.25">
      <c r="A513" s="157" t="s">
        <v>534</v>
      </c>
      <c r="B513" s="141"/>
      <c r="C513" s="284" t="s">
        <v>6</v>
      </c>
      <c r="D513" s="146">
        <v>360.16</v>
      </c>
      <c r="E513" s="147">
        <v>0</v>
      </c>
      <c r="F513" s="109">
        <v>0</v>
      </c>
      <c r="G513" s="109">
        <v>137.4</v>
      </c>
      <c r="H513" s="109">
        <v>0</v>
      </c>
      <c r="I513" s="109"/>
      <c r="J513" s="110"/>
      <c r="K513" s="340">
        <f t="shared" si="28"/>
        <v>497.56000000000006</v>
      </c>
    </row>
    <row r="514" spans="1:13" s="5" customFormat="1" ht="22.5" customHeight="1" x14ac:dyDescent="0.25">
      <c r="A514" s="157" t="s">
        <v>332</v>
      </c>
      <c r="B514" s="141"/>
      <c r="C514" s="284" t="s">
        <v>6</v>
      </c>
      <c r="D514" s="146">
        <v>107.6</v>
      </c>
      <c r="E514" s="147">
        <v>0</v>
      </c>
      <c r="F514" s="109">
        <v>0</v>
      </c>
      <c r="G514" s="109">
        <v>0</v>
      </c>
      <c r="H514" s="109">
        <v>0</v>
      </c>
      <c r="I514" s="109"/>
      <c r="J514" s="110"/>
      <c r="K514" s="340">
        <f t="shared" si="28"/>
        <v>107.6</v>
      </c>
    </row>
    <row r="515" spans="1:13" s="5" customFormat="1" ht="22.5" customHeight="1" x14ac:dyDescent="0.25">
      <c r="A515" s="232" t="s">
        <v>611</v>
      </c>
      <c r="B515" s="141"/>
      <c r="C515" s="284" t="s">
        <v>6</v>
      </c>
      <c r="D515" s="146">
        <v>0</v>
      </c>
      <c r="E515" s="147">
        <v>0</v>
      </c>
      <c r="F515" s="109">
        <v>0</v>
      </c>
      <c r="G515" s="109">
        <v>0</v>
      </c>
      <c r="H515" s="109">
        <v>46.9</v>
      </c>
      <c r="I515" s="109"/>
      <c r="J515" s="110"/>
      <c r="K515" s="340">
        <f t="shared" si="28"/>
        <v>46.9</v>
      </c>
      <c r="M515"/>
    </row>
    <row r="516" spans="1:13" s="5" customFormat="1" ht="22.5" customHeight="1" x14ac:dyDescent="0.25">
      <c r="A516" s="157" t="s">
        <v>154</v>
      </c>
      <c r="B516" s="141"/>
      <c r="C516" s="284" t="s">
        <v>6</v>
      </c>
      <c r="D516" s="146">
        <v>275.8</v>
      </c>
      <c r="E516" s="147">
        <v>0</v>
      </c>
      <c r="F516" s="109">
        <v>0</v>
      </c>
      <c r="G516" s="109">
        <v>0</v>
      </c>
      <c r="H516" s="109">
        <v>0</v>
      </c>
      <c r="I516" s="109"/>
      <c r="J516" s="110"/>
      <c r="K516" s="340">
        <f t="shared" si="28"/>
        <v>275.8</v>
      </c>
    </row>
    <row r="517" spans="1:13" s="5" customFormat="1" ht="22.5" customHeight="1" x14ac:dyDescent="0.25">
      <c r="A517" s="157" t="s">
        <v>333</v>
      </c>
      <c r="B517" s="141"/>
      <c r="C517" s="284" t="s">
        <v>6</v>
      </c>
      <c r="D517" s="146">
        <v>55.4</v>
      </c>
      <c r="E517" s="147">
        <v>0</v>
      </c>
      <c r="F517" s="109">
        <v>0</v>
      </c>
      <c r="G517" s="109">
        <v>0</v>
      </c>
      <c r="H517" s="109">
        <v>0</v>
      </c>
      <c r="I517" s="109"/>
      <c r="J517" s="110"/>
      <c r="K517" s="340">
        <f t="shared" si="28"/>
        <v>55.4</v>
      </c>
    </row>
    <row r="518" spans="1:13" s="5" customFormat="1" ht="22.5" customHeight="1" x14ac:dyDescent="0.25">
      <c r="A518" s="157" t="s">
        <v>334</v>
      </c>
      <c r="B518" s="141"/>
      <c r="C518" s="284" t="s">
        <v>6</v>
      </c>
      <c r="D518" s="146">
        <v>455.7</v>
      </c>
      <c r="E518" s="147">
        <v>0</v>
      </c>
      <c r="F518" s="109">
        <v>0</v>
      </c>
      <c r="G518" s="109">
        <v>0</v>
      </c>
      <c r="H518" s="109">
        <v>0</v>
      </c>
      <c r="I518" s="109"/>
      <c r="J518" s="110"/>
      <c r="K518" s="340">
        <f t="shared" si="28"/>
        <v>455.7</v>
      </c>
    </row>
    <row r="519" spans="1:13" s="5" customFormat="1" ht="22.5" customHeight="1" x14ac:dyDescent="0.25">
      <c r="A519" s="157" t="s">
        <v>156</v>
      </c>
      <c r="B519" s="141"/>
      <c r="C519" s="284" t="s">
        <v>6</v>
      </c>
      <c r="D519" s="146">
        <v>146.9</v>
      </c>
      <c r="E519" s="147">
        <v>0</v>
      </c>
      <c r="F519" s="109">
        <v>0</v>
      </c>
      <c r="G519" s="109">
        <v>0</v>
      </c>
      <c r="H519" s="109">
        <v>0</v>
      </c>
      <c r="I519" s="109"/>
      <c r="J519" s="110"/>
      <c r="K519" s="340">
        <f t="shared" si="28"/>
        <v>146.9</v>
      </c>
    </row>
    <row r="520" spans="1:13" s="5" customFormat="1" ht="22.5" customHeight="1" x14ac:dyDescent="0.25">
      <c r="A520" s="157" t="s">
        <v>157</v>
      </c>
      <c r="B520" s="141"/>
      <c r="C520" s="284" t="s">
        <v>6</v>
      </c>
      <c r="D520" s="146">
        <v>1737.82</v>
      </c>
      <c r="E520" s="147">
        <v>0</v>
      </c>
      <c r="F520" s="109">
        <v>0</v>
      </c>
      <c r="G520" s="109">
        <v>0</v>
      </c>
      <c r="H520" s="109">
        <v>0</v>
      </c>
      <c r="I520" s="109"/>
      <c r="J520" s="110"/>
      <c r="K520" s="340">
        <f t="shared" si="28"/>
        <v>1737.82</v>
      </c>
    </row>
    <row r="521" spans="1:13" s="5" customFormat="1" ht="22.5" customHeight="1" x14ac:dyDescent="0.25">
      <c r="A521" s="157" t="s">
        <v>158</v>
      </c>
      <c r="B521" s="141"/>
      <c r="C521" s="284" t="s">
        <v>6</v>
      </c>
      <c r="D521" s="146">
        <v>2073.8000000000002</v>
      </c>
      <c r="E521" s="147">
        <v>352</v>
      </c>
      <c r="F521" s="109">
        <v>0</v>
      </c>
      <c r="G521" s="109">
        <v>0</v>
      </c>
      <c r="H521" s="109">
        <v>0</v>
      </c>
      <c r="I521" s="109"/>
      <c r="J521" s="110"/>
      <c r="K521" s="340">
        <f t="shared" si="28"/>
        <v>2425.8000000000002</v>
      </c>
    </row>
    <row r="522" spans="1:13" s="5" customFormat="1" ht="22.5" customHeight="1" x14ac:dyDescent="0.25">
      <c r="A522" s="157" t="s">
        <v>425</v>
      </c>
      <c r="B522" s="141"/>
      <c r="C522" s="284" t="s">
        <v>6</v>
      </c>
      <c r="D522" s="146">
        <v>23.8</v>
      </c>
      <c r="E522" s="147">
        <v>0</v>
      </c>
      <c r="F522" s="109">
        <v>0</v>
      </c>
      <c r="G522" s="109">
        <v>0</v>
      </c>
      <c r="H522" s="109">
        <v>0</v>
      </c>
      <c r="I522" s="109"/>
      <c r="J522" s="110"/>
      <c r="K522" s="340">
        <f t="shared" si="28"/>
        <v>23.8</v>
      </c>
    </row>
    <row r="523" spans="1:13" s="5" customFormat="1" ht="22.5" customHeight="1" x14ac:dyDescent="0.25">
      <c r="A523" s="157" t="s">
        <v>180</v>
      </c>
      <c r="B523" s="141"/>
      <c r="C523" s="284" t="s">
        <v>6</v>
      </c>
      <c r="D523" s="146">
        <v>7263.72</v>
      </c>
      <c r="E523" s="147">
        <v>0</v>
      </c>
      <c r="F523" s="109">
        <v>0</v>
      </c>
      <c r="G523" s="109">
        <v>0</v>
      </c>
      <c r="H523" s="109">
        <v>0</v>
      </c>
      <c r="I523" s="109"/>
      <c r="J523" s="110"/>
      <c r="K523" s="340">
        <f t="shared" si="28"/>
        <v>7263.72</v>
      </c>
    </row>
    <row r="524" spans="1:13" s="5" customFormat="1" ht="22.5" customHeight="1" x14ac:dyDescent="0.25">
      <c r="A524" s="157" t="s">
        <v>179</v>
      </c>
      <c r="B524" s="141"/>
      <c r="C524" s="284" t="s">
        <v>6</v>
      </c>
      <c r="D524" s="146">
        <v>804.6</v>
      </c>
      <c r="E524" s="147">
        <v>0</v>
      </c>
      <c r="F524" s="109">
        <v>0</v>
      </c>
      <c r="G524" s="109">
        <v>0</v>
      </c>
      <c r="H524" s="109">
        <v>0</v>
      </c>
      <c r="I524" s="109"/>
      <c r="J524" s="110"/>
      <c r="K524" s="340">
        <f t="shared" si="28"/>
        <v>804.6</v>
      </c>
    </row>
    <row r="525" spans="1:13" s="5" customFormat="1" ht="22.5" customHeight="1" x14ac:dyDescent="0.25">
      <c r="A525" s="157" t="s">
        <v>53</v>
      </c>
      <c r="B525" s="141"/>
      <c r="C525" s="284" t="s">
        <v>6</v>
      </c>
      <c r="D525" s="146">
        <v>380.2</v>
      </c>
      <c r="E525" s="147">
        <v>0</v>
      </c>
      <c r="F525" s="109">
        <v>0</v>
      </c>
      <c r="G525" s="109">
        <v>0</v>
      </c>
      <c r="H525" s="109">
        <v>0</v>
      </c>
      <c r="I525" s="109"/>
      <c r="J525" s="110"/>
      <c r="K525" s="340">
        <f t="shared" si="28"/>
        <v>380.2</v>
      </c>
    </row>
    <row r="526" spans="1:13" s="5" customFormat="1" ht="22.5" customHeight="1" x14ac:dyDescent="0.25">
      <c r="A526" s="157" t="s">
        <v>495</v>
      </c>
      <c r="B526" s="141"/>
      <c r="C526" s="284" t="s">
        <v>6</v>
      </c>
      <c r="D526" s="146">
        <v>603.70000000000005</v>
      </c>
      <c r="E526" s="147">
        <v>0</v>
      </c>
      <c r="F526" s="109">
        <v>0</v>
      </c>
      <c r="G526" s="109">
        <v>0</v>
      </c>
      <c r="H526" s="109">
        <v>0</v>
      </c>
      <c r="I526" s="109"/>
      <c r="J526" s="110"/>
      <c r="K526" s="340">
        <f t="shared" si="28"/>
        <v>603.70000000000005</v>
      </c>
    </row>
    <row r="527" spans="1:13" s="5" customFormat="1" ht="22.5" customHeight="1" x14ac:dyDescent="0.25">
      <c r="A527" s="157" t="s">
        <v>426</v>
      </c>
      <c r="B527" s="141"/>
      <c r="C527" s="284" t="s">
        <v>6</v>
      </c>
      <c r="D527" s="146">
        <v>1006.48</v>
      </c>
      <c r="E527" s="147">
        <v>0</v>
      </c>
      <c r="F527" s="109">
        <v>0</v>
      </c>
      <c r="G527" s="109">
        <v>0</v>
      </c>
      <c r="H527" s="109">
        <v>0</v>
      </c>
      <c r="I527" s="109"/>
      <c r="J527" s="110"/>
      <c r="K527" s="340">
        <f t="shared" si="28"/>
        <v>1006.48</v>
      </c>
    </row>
    <row r="528" spans="1:13" s="5" customFormat="1" ht="22.5" customHeight="1" x14ac:dyDescent="0.25">
      <c r="A528" s="157" t="s">
        <v>159</v>
      </c>
      <c r="B528" s="141"/>
      <c r="C528" s="284" t="s">
        <v>6</v>
      </c>
      <c r="D528" s="146">
        <v>18.7</v>
      </c>
      <c r="E528" s="147">
        <v>0</v>
      </c>
      <c r="F528" s="109">
        <v>0</v>
      </c>
      <c r="G528" s="109">
        <v>0</v>
      </c>
      <c r="H528" s="109">
        <v>0</v>
      </c>
      <c r="I528" s="109"/>
      <c r="J528" s="110"/>
      <c r="K528" s="340">
        <f t="shared" si="28"/>
        <v>18.7</v>
      </c>
    </row>
    <row r="529" spans="1:11" s="5" customFormat="1" ht="22.5" customHeight="1" x14ac:dyDescent="0.25">
      <c r="A529" s="157" t="s">
        <v>535</v>
      </c>
      <c r="B529" s="141"/>
      <c r="C529" s="284" t="s">
        <v>6</v>
      </c>
      <c r="D529" s="146">
        <v>709.4</v>
      </c>
      <c r="E529" s="147">
        <v>0</v>
      </c>
      <c r="F529" s="109">
        <v>0</v>
      </c>
      <c r="G529" s="109">
        <v>0</v>
      </c>
      <c r="H529" s="109">
        <v>0</v>
      </c>
      <c r="I529" s="109"/>
      <c r="J529" s="110"/>
      <c r="K529" s="340">
        <f t="shared" si="28"/>
        <v>709.4</v>
      </c>
    </row>
    <row r="530" spans="1:11" s="5" customFormat="1" ht="22.5" customHeight="1" x14ac:dyDescent="0.25">
      <c r="A530" s="157" t="s">
        <v>50</v>
      </c>
      <c r="B530" s="141"/>
      <c r="C530" s="284" t="s">
        <v>6</v>
      </c>
      <c r="D530" s="146">
        <v>506.3</v>
      </c>
      <c r="E530" s="147">
        <v>0</v>
      </c>
      <c r="F530" s="109">
        <v>0</v>
      </c>
      <c r="G530" s="109">
        <v>0</v>
      </c>
      <c r="H530" s="109">
        <v>0</v>
      </c>
      <c r="I530" s="109"/>
      <c r="J530" s="110"/>
      <c r="K530" s="340">
        <f t="shared" si="28"/>
        <v>506.3</v>
      </c>
    </row>
    <row r="531" spans="1:11" s="5" customFormat="1" ht="22.5" customHeight="1" x14ac:dyDescent="0.25">
      <c r="A531" s="186" t="s">
        <v>141</v>
      </c>
      <c r="B531" s="141"/>
      <c r="C531" s="284" t="s">
        <v>6</v>
      </c>
      <c r="D531" s="146">
        <v>2001.9699999999998</v>
      </c>
      <c r="E531" s="147">
        <v>0</v>
      </c>
      <c r="F531" s="109">
        <v>0</v>
      </c>
      <c r="G531" s="109">
        <v>0</v>
      </c>
      <c r="H531" s="109">
        <v>0</v>
      </c>
      <c r="I531" s="109"/>
      <c r="J531" s="110"/>
      <c r="K531" s="340">
        <f t="shared" si="28"/>
        <v>2001.9699999999998</v>
      </c>
    </row>
    <row r="532" spans="1:11" s="5" customFormat="1" ht="22.5" customHeight="1" x14ac:dyDescent="0.25">
      <c r="A532" s="157" t="s">
        <v>427</v>
      </c>
      <c r="B532" s="141"/>
      <c r="C532" s="284" t="s">
        <v>6</v>
      </c>
      <c r="D532" s="146">
        <v>456.9</v>
      </c>
      <c r="E532" s="147">
        <v>0</v>
      </c>
      <c r="F532" s="109">
        <v>0</v>
      </c>
      <c r="G532" s="109">
        <v>0</v>
      </c>
      <c r="H532" s="109">
        <v>0</v>
      </c>
      <c r="I532" s="109"/>
      <c r="J532" s="110"/>
      <c r="K532" s="340">
        <f t="shared" si="28"/>
        <v>456.9</v>
      </c>
    </row>
    <row r="533" spans="1:11" s="5" customFormat="1" ht="22.5" customHeight="1" x14ac:dyDescent="0.25">
      <c r="A533" s="157" t="s">
        <v>160</v>
      </c>
      <c r="B533" s="141"/>
      <c r="C533" s="284" t="s">
        <v>6</v>
      </c>
      <c r="D533" s="146">
        <v>529.96</v>
      </c>
      <c r="E533" s="147">
        <v>8.8000000000000007</v>
      </c>
      <c r="F533" s="109">
        <v>0</v>
      </c>
      <c r="G533" s="109">
        <v>0</v>
      </c>
      <c r="H533" s="109">
        <v>0</v>
      </c>
      <c r="I533" s="109"/>
      <c r="J533" s="110"/>
      <c r="K533" s="340">
        <f t="shared" si="28"/>
        <v>538.76</v>
      </c>
    </row>
    <row r="534" spans="1:11" s="5" customFormat="1" ht="22.5" customHeight="1" x14ac:dyDescent="0.25">
      <c r="A534" s="157" t="s">
        <v>335</v>
      </c>
      <c r="B534" s="141"/>
      <c r="C534" s="284" t="s">
        <v>6</v>
      </c>
      <c r="D534" s="146">
        <v>1132.3</v>
      </c>
      <c r="E534" s="147">
        <v>0</v>
      </c>
      <c r="F534" s="109">
        <v>0</v>
      </c>
      <c r="G534" s="109">
        <v>0</v>
      </c>
      <c r="H534" s="109">
        <v>0</v>
      </c>
      <c r="I534" s="109"/>
      <c r="J534" s="110"/>
      <c r="K534" s="340">
        <f t="shared" si="28"/>
        <v>1132.3</v>
      </c>
    </row>
    <row r="535" spans="1:11" ht="22.5" customHeight="1" x14ac:dyDescent="0.2">
      <c r="A535" s="157" t="s">
        <v>161</v>
      </c>
      <c r="B535" s="141"/>
      <c r="C535" s="284" t="s">
        <v>6</v>
      </c>
      <c r="D535" s="146">
        <v>12.1</v>
      </c>
      <c r="E535" s="147">
        <v>0</v>
      </c>
      <c r="F535" s="109">
        <v>0</v>
      </c>
      <c r="G535" s="109">
        <v>0</v>
      </c>
      <c r="H535" s="109">
        <v>0</v>
      </c>
      <c r="I535" s="109"/>
      <c r="J535" s="110"/>
      <c r="K535" s="340">
        <f t="shared" si="28"/>
        <v>12.1</v>
      </c>
    </row>
    <row r="536" spans="1:11" ht="22.5" customHeight="1" x14ac:dyDescent="0.2">
      <c r="A536" s="157" t="s">
        <v>175</v>
      </c>
      <c r="B536" s="141"/>
      <c r="C536" s="284" t="s">
        <v>6</v>
      </c>
      <c r="D536" s="146">
        <v>1172.4000000000001</v>
      </c>
      <c r="E536" s="147">
        <v>0</v>
      </c>
      <c r="F536" s="109">
        <v>0</v>
      </c>
      <c r="G536" s="109">
        <v>0</v>
      </c>
      <c r="H536" s="109">
        <v>0</v>
      </c>
      <c r="I536" s="109"/>
      <c r="J536" s="110"/>
      <c r="K536" s="340">
        <f t="shared" si="28"/>
        <v>1172.4000000000001</v>
      </c>
    </row>
    <row r="537" spans="1:11" ht="22.5" customHeight="1" x14ac:dyDescent="0.2">
      <c r="A537" s="157" t="s">
        <v>336</v>
      </c>
      <c r="B537" s="141"/>
      <c r="C537" s="284" t="s">
        <v>6</v>
      </c>
      <c r="D537" s="146">
        <v>194.1</v>
      </c>
      <c r="E537" s="147">
        <v>0</v>
      </c>
      <c r="F537" s="109">
        <v>0</v>
      </c>
      <c r="G537" s="109">
        <v>0</v>
      </c>
      <c r="H537" s="109">
        <v>0</v>
      </c>
      <c r="I537" s="109"/>
      <c r="J537" s="110"/>
      <c r="K537" s="340">
        <f t="shared" si="28"/>
        <v>194.1</v>
      </c>
    </row>
    <row r="538" spans="1:11" ht="22.5" customHeight="1" x14ac:dyDescent="0.2">
      <c r="A538" s="157" t="s">
        <v>496</v>
      </c>
      <c r="B538" s="141"/>
      <c r="C538" s="284" t="s">
        <v>6</v>
      </c>
      <c r="D538" s="146">
        <v>289.39999999999998</v>
      </c>
      <c r="E538" s="147">
        <v>0</v>
      </c>
      <c r="F538" s="109">
        <v>0</v>
      </c>
      <c r="G538" s="109">
        <v>0</v>
      </c>
      <c r="H538" s="109">
        <v>0</v>
      </c>
      <c r="I538" s="109"/>
      <c r="J538" s="110"/>
      <c r="K538" s="340">
        <f t="shared" si="28"/>
        <v>289.39999999999998</v>
      </c>
    </row>
    <row r="539" spans="1:11" ht="22.5" customHeight="1" x14ac:dyDescent="0.2">
      <c r="A539" s="157" t="s">
        <v>140</v>
      </c>
      <c r="B539" s="141"/>
      <c r="C539" s="284" t="s">
        <v>6</v>
      </c>
      <c r="D539" s="146">
        <v>1123.3</v>
      </c>
      <c r="E539" s="147">
        <v>0</v>
      </c>
      <c r="F539" s="109">
        <v>0</v>
      </c>
      <c r="G539" s="109">
        <v>0</v>
      </c>
      <c r="H539" s="109">
        <v>0</v>
      </c>
      <c r="I539" s="109"/>
      <c r="J539" s="110"/>
      <c r="K539" s="340">
        <f t="shared" si="28"/>
        <v>1123.3</v>
      </c>
    </row>
    <row r="540" spans="1:11" ht="22.5" customHeight="1" x14ac:dyDescent="0.2">
      <c r="A540" s="157" t="s">
        <v>428</v>
      </c>
      <c r="B540" s="141"/>
      <c r="C540" s="284" t="s">
        <v>6</v>
      </c>
      <c r="D540" s="146">
        <v>1585.6</v>
      </c>
      <c r="E540" s="147">
        <v>0</v>
      </c>
      <c r="F540" s="65">
        <v>0</v>
      </c>
      <c r="G540" s="65">
        <v>0</v>
      </c>
      <c r="H540" s="65">
        <v>0</v>
      </c>
      <c r="I540" s="65"/>
      <c r="J540" s="207"/>
      <c r="K540" s="331">
        <f t="shared" si="28"/>
        <v>1585.6</v>
      </c>
    </row>
    <row r="541" spans="1:11" ht="22.5" customHeight="1" x14ac:dyDescent="0.2">
      <c r="A541" s="157" t="s">
        <v>52</v>
      </c>
      <c r="B541" s="141"/>
      <c r="C541" s="284" t="s">
        <v>6</v>
      </c>
      <c r="D541" s="146">
        <v>190</v>
      </c>
      <c r="E541" s="147">
        <v>0</v>
      </c>
      <c r="F541" s="109">
        <v>0</v>
      </c>
      <c r="G541" s="109">
        <v>0</v>
      </c>
      <c r="H541" s="109">
        <v>0</v>
      </c>
      <c r="I541" s="109"/>
      <c r="J541" s="110"/>
      <c r="K541" s="340">
        <f t="shared" si="28"/>
        <v>190</v>
      </c>
    </row>
    <row r="542" spans="1:11" ht="22.5" customHeight="1" x14ac:dyDescent="0.2">
      <c r="A542" s="157" t="s">
        <v>163</v>
      </c>
      <c r="B542" s="141"/>
      <c r="C542" s="284" t="s">
        <v>6</v>
      </c>
      <c r="D542" s="146">
        <v>585.5</v>
      </c>
      <c r="E542" s="147">
        <v>513.70000000000005</v>
      </c>
      <c r="F542" s="109">
        <v>0</v>
      </c>
      <c r="G542" s="109">
        <v>0</v>
      </c>
      <c r="H542" s="109">
        <v>0</v>
      </c>
      <c r="I542" s="109"/>
      <c r="J542" s="110"/>
      <c r="K542" s="340">
        <f t="shared" si="28"/>
        <v>1099.2</v>
      </c>
    </row>
    <row r="543" spans="1:11" ht="22.5" customHeight="1" x14ac:dyDescent="0.2">
      <c r="A543" s="157" t="s">
        <v>337</v>
      </c>
      <c r="B543" s="141"/>
      <c r="C543" s="284" t="s">
        <v>6</v>
      </c>
      <c r="D543" s="146">
        <v>177.5</v>
      </c>
      <c r="E543" s="147">
        <v>0</v>
      </c>
      <c r="F543" s="65">
        <v>0</v>
      </c>
      <c r="G543" s="65">
        <v>0</v>
      </c>
      <c r="H543" s="65">
        <v>0</v>
      </c>
      <c r="I543" s="65"/>
      <c r="J543" s="207"/>
      <c r="K543" s="331">
        <f t="shared" si="28"/>
        <v>177.5</v>
      </c>
    </row>
    <row r="544" spans="1:11" ht="22.5" customHeight="1" x14ac:dyDescent="0.2">
      <c r="A544" s="157" t="s">
        <v>164</v>
      </c>
      <c r="B544" s="141"/>
      <c r="C544" s="284" t="s">
        <v>6</v>
      </c>
      <c r="D544" s="146">
        <v>6.5</v>
      </c>
      <c r="E544" s="147">
        <v>0</v>
      </c>
      <c r="F544" s="109">
        <v>0</v>
      </c>
      <c r="G544" s="109">
        <v>0</v>
      </c>
      <c r="H544" s="109">
        <v>0</v>
      </c>
      <c r="I544" s="109"/>
      <c r="J544" s="110"/>
      <c r="K544" s="340">
        <f t="shared" si="28"/>
        <v>6.5</v>
      </c>
    </row>
    <row r="545" spans="1:11" ht="22.5" customHeight="1" x14ac:dyDescent="0.2">
      <c r="A545" s="157" t="s">
        <v>497</v>
      </c>
      <c r="B545" s="141"/>
      <c r="C545" s="284" t="s">
        <v>6</v>
      </c>
      <c r="D545" s="146">
        <v>281</v>
      </c>
      <c r="E545" s="147">
        <v>0</v>
      </c>
      <c r="F545" s="109">
        <v>0</v>
      </c>
      <c r="G545" s="109">
        <v>0</v>
      </c>
      <c r="H545" s="109">
        <v>0</v>
      </c>
      <c r="I545" s="109"/>
      <c r="J545" s="110"/>
      <c r="K545" s="340">
        <f t="shared" si="28"/>
        <v>281</v>
      </c>
    </row>
    <row r="546" spans="1:11" ht="22.5" customHeight="1" x14ac:dyDescent="0.2">
      <c r="A546" s="157" t="s">
        <v>94</v>
      </c>
      <c r="B546" s="141"/>
      <c r="C546" s="284" t="s">
        <v>6</v>
      </c>
      <c r="D546" s="146">
        <v>21</v>
      </c>
      <c r="E546" s="147">
        <v>0</v>
      </c>
      <c r="F546" s="109">
        <v>0</v>
      </c>
      <c r="G546" s="109">
        <v>0</v>
      </c>
      <c r="H546" s="109">
        <v>0</v>
      </c>
      <c r="I546" s="109"/>
      <c r="J546" s="110"/>
      <c r="K546" s="340">
        <f t="shared" si="28"/>
        <v>21</v>
      </c>
    </row>
    <row r="547" spans="1:11" ht="22.5" customHeight="1" x14ac:dyDescent="0.2">
      <c r="A547" s="157" t="s">
        <v>182</v>
      </c>
      <c r="B547" s="141"/>
      <c r="C547" s="284" t="s">
        <v>6</v>
      </c>
      <c r="D547" s="146">
        <v>1222.75</v>
      </c>
      <c r="E547" s="147">
        <v>0</v>
      </c>
      <c r="F547" s="109">
        <v>0</v>
      </c>
      <c r="G547" s="109">
        <v>0</v>
      </c>
      <c r="H547" s="109">
        <v>0</v>
      </c>
      <c r="I547" s="109"/>
      <c r="J547" s="110"/>
      <c r="K547" s="340">
        <f t="shared" si="28"/>
        <v>1222.75</v>
      </c>
    </row>
    <row r="548" spans="1:11" ht="22.5" customHeight="1" x14ac:dyDescent="0.2">
      <c r="A548" s="157" t="s">
        <v>185</v>
      </c>
      <c r="B548" s="141"/>
      <c r="C548" s="284" t="s">
        <v>6</v>
      </c>
      <c r="D548" s="146">
        <v>1176</v>
      </c>
      <c r="E548" s="147">
        <v>5347.1500000000005</v>
      </c>
      <c r="F548" s="109">
        <v>252.4</v>
      </c>
      <c r="G548" s="109">
        <v>0</v>
      </c>
      <c r="H548" s="109">
        <v>0</v>
      </c>
      <c r="I548" s="109"/>
      <c r="J548" s="110"/>
      <c r="K548" s="340">
        <f t="shared" si="28"/>
        <v>6775.55</v>
      </c>
    </row>
    <row r="549" spans="1:11" ht="22.5" customHeight="1" x14ac:dyDescent="0.2">
      <c r="A549" s="157" t="s">
        <v>498</v>
      </c>
      <c r="B549" s="141"/>
      <c r="C549" s="284" t="s">
        <v>6</v>
      </c>
      <c r="D549" s="146">
        <v>3870.4</v>
      </c>
      <c r="E549" s="147">
        <v>0</v>
      </c>
      <c r="F549" s="109">
        <v>0</v>
      </c>
      <c r="G549" s="109">
        <v>0</v>
      </c>
      <c r="H549" s="109">
        <v>0</v>
      </c>
      <c r="I549" s="109"/>
      <c r="J549" s="110"/>
      <c r="K549" s="340">
        <f t="shared" si="28"/>
        <v>3870.4</v>
      </c>
    </row>
    <row r="550" spans="1:11" ht="22.5" customHeight="1" x14ac:dyDescent="0.2">
      <c r="A550" s="157" t="s">
        <v>417</v>
      </c>
      <c r="B550" s="141"/>
      <c r="C550" s="284" t="s">
        <v>6</v>
      </c>
      <c r="D550" s="146">
        <v>9365.4500000000007</v>
      </c>
      <c r="E550" s="147">
        <v>3312.6</v>
      </c>
      <c r="F550" s="109">
        <v>0</v>
      </c>
      <c r="G550" s="109">
        <v>0</v>
      </c>
      <c r="H550" s="109">
        <v>0</v>
      </c>
      <c r="I550" s="109"/>
      <c r="J550" s="110"/>
      <c r="K550" s="340">
        <f t="shared" si="28"/>
        <v>12678.050000000001</v>
      </c>
    </row>
    <row r="551" spans="1:11" ht="22.5" customHeight="1" x14ac:dyDescent="0.2">
      <c r="A551" s="157" t="s">
        <v>429</v>
      </c>
      <c r="B551" s="141"/>
      <c r="C551" s="284" t="s">
        <v>6</v>
      </c>
      <c r="D551" s="146">
        <v>248.38</v>
      </c>
      <c r="E551" s="147">
        <v>0</v>
      </c>
      <c r="F551" s="109">
        <v>0</v>
      </c>
      <c r="G551" s="109">
        <v>0</v>
      </c>
      <c r="H551" s="109">
        <v>0</v>
      </c>
      <c r="I551" s="65"/>
      <c r="J551" s="207"/>
      <c r="K551" s="340">
        <f t="shared" si="28"/>
        <v>248.38</v>
      </c>
    </row>
    <row r="552" spans="1:11" ht="22.5" customHeight="1" x14ac:dyDescent="0.2">
      <c r="A552" s="157" t="s">
        <v>165</v>
      </c>
      <c r="B552" s="141"/>
      <c r="C552" s="284" t="s">
        <v>6</v>
      </c>
      <c r="D552" s="146">
        <v>17.899999999999999</v>
      </c>
      <c r="E552" s="147">
        <v>0</v>
      </c>
      <c r="F552" s="109">
        <v>0</v>
      </c>
      <c r="G552" s="109">
        <v>0</v>
      </c>
      <c r="H552" s="109">
        <v>0</v>
      </c>
      <c r="I552" s="65"/>
      <c r="J552" s="207"/>
      <c r="K552" s="340">
        <f t="shared" si="28"/>
        <v>17.899999999999999</v>
      </c>
    </row>
    <row r="553" spans="1:11" ht="22.5" customHeight="1" x14ac:dyDescent="0.2">
      <c r="A553" s="157" t="s">
        <v>430</v>
      </c>
      <c r="B553" s="141"/>
      <c r="C553" s="284" t="s">
        <v>6</v>
      </c>
      <c r="D553" s="146">
        <v>98.1</v>
      </c>
      <c r="E553" s="147">
        <v>0</v>
      </c>
      <c r="F553" s="109">
        <v>0</v>
      </c>
      <c r="G553" s="109">
        <v>0</v>
      </c>
      <c r="H553" s="109">
        <v>0</v>
      </c>
      <c r="I553" s="65"/>
      <c r="J553" s="207"/>
      <c r="K553" s="340">
        <f t="shared" si="28"/>
        <v>98.1</v>
      </c>
    </row>
    <row r="554" spans="1:11" ht="22.5" customHeight="1" x14ac:dyDescent="0.2">
      <c r="A554" s="157" t="s">
        <v>166</v>
      </c>
      <c r="B554" s="141"/>
      <c r="C554" s="284" t="s">
        <v>6</v>
      </c>
      <c r="D554" s="146">
        <v>66.3</v>
      </c>
      <c r="E554" s="147">
        <v>0</v>
      </c>
      <c r="F554" s="109">
        <v>0</v>
      </c>
      <c r="G554" s="109">
        <v>0</v>
      </c>
      <c r="H554" s="109">
        <v>0</v>
      </c>
      <c r="I554" s="65"/>
      <c r="J554" s="207"/>
      <c r="K554" s="340">
        <f t="shared" si="28"/>
        <v>66.3</v>
      </c>
    </row>
    <row r="555" spans="1:11" ht="22.5" customHeight="1" x14ac:dyDescent="0.2">
      <c r="A555" s="157" t="s">
        <v>142</v>
      </c>
      <c r="B555" s="141"/>
      <c r="C555" s="284" t="s">
        <v>6</v>
      </c>
      <c r="D555" s="146">
        <v>1328.9</v>
      </c>
      <c r="E555" s="147">
        <v>36.700000000000003</v>
      </c>
      <c r="F555" s="109">
        <v>0</v>
      </c>
      <c r="G555" s="109">
        <v>88.4</v>
      </c>
      <c r="H555" s="109">
        <v>56.4</v>
      </c>
      <c r="I555" s="109"/>
      <c r="J555" s="110"/>
      <c r="K555" s="340">
        <f t="shared" si="28"/>
        <v>1510.4000000000003</v>
      </c>
    </row>
    <row r="556" spans="1:11" ht="22.5" customHeight="1" x14ac:dyDescent="0.2">
      <c r="A556" s="157" t="s">
        <v>431</v>
      </c>
      <c r="B556" s="141"/>
      <c r="C556" s="284" t="s">
        <v>6</v>
      </c>
      <c r="D556" s="146">
        <v>808</v>
      </c>
      <c r="E556" s="147">
        <v>0</v>
      </c>
      <c r="F556" s="109">
        <v>0</v>
      </c>
      <c r="G556" s="109">
        <v>0</v>
      </c>
      <c r="H556" s="109">
        <v>0</v>
      </c>
      <c r="I556" s="109"/>
      <c r="J556" s="110"/>
      <c r="K556" s="340">
        <f t="shared" si="28"/>
        <v>808</v>
      </c>
    </row>
    <row r="557" spans="1:11" ht="22.5" customHeight="1" x14ac:dyDescent="0.2">
      <c r="A557" s="157" t="s">
        <v>499</v>
      </c>
      <c r="B557" s="141"/>
      <c r="C557" s="284" t="s">
        <v>6</v>
      </c>
      <c r="D557" s="146">
        <v>687.9</v>
      </c>
      <c r="E557" s="147">
        <v>0</v>
      </c>
      <c r="F557" s="109">
        <v>0</v>
      </c>
      <c r="G557" s="109">
        <v>0</v>
      </c>
      <c r="H557" s="109">
        <v>0</v>
      </c>
      <c r="I557" s="109"/>
      <c r="J557" s="110"/>
      <c r="K557" s="340">
        <f t="shared" si="28"/>
        <v>687.9</v>
      </c>
    </row>
    <row r="558" spans="1:11" ht="22.5" customHeight="1" x14ac:dyDescent="0.2">
      <c r="A558" s="157" t="s">
        <v>167</v>
      </c>
      <c r="B558" s="141"/>
      <c r="C558" s="284" t="s">
        <v>6</v>
      </c>
      <c r="D558" s="146">
        <v>73.5</v>
      </c>
      <c r="E558" s="147">
        <v>0</v>
      </c>
      <c r="F558" s="109">
        <v>0</v>
      </c>
      <c r="G558" s="109">
        <v>0</v>
      </c>
      <c r="H558" s="109">
        <v>0</v>
      </c>
      <c r="I558" s="109"/>
      <c r="J558" s="110"/>
      <c r="K558" s="340">
        <f t="shared" si="28"/>
        <v>73.5</v>
      </c>
    </row>
    <row r="559" spans="1:11" ht="22.5" customHeight="1" x14ac:dyDescent="0.2">
      <c r="A559" s="157" t="s">
        <v>169</v>
      </c>
      <c r="B559" s="141"/>
      <c r="C559" s="284" t="s">
        <v>6</v>
      </c>
      <c r="D559" s="146">
        <v>261</v>
      </c>
      <c r="E559" s="147">
        <v>0</v>
      </c>
      <c r="F559" s="109">
        <v>278.60000000000002</v>
      </c>
      <c r="G559" s="109">
        <v>0</v>
      </c>
      <c r="H559" s="109">
        <v>0</v>
      </c>
      <c r="I559" s="109"/>
      <c r="J559" s="110"/>
      <c r="K559" s="340">
        <f t="shared" si="28"/>
        <v>539.6</v>
      </c>
    </row>
    <row r="560" spans="1:11" ht="22.5" customHeight="1" x14ac:dyDescent="0.2">
      <c r="A560" s="157" t="s">
        <v>170</v>
      </c>
      <c r="B560" s="141"/>
      <c r="C560" s="284" t="s">
        <v>6</v>
      </c>
      <c r="D560" s="146">
        <v>141.19999999999999</v>
      </c>
      <c r="E560" s="147">
        <v>0</v>
      </c>
      <c r="F560" s="109">
        <v>0</v>
      </c>
      <c r="G560" s="109">
        <v>0</v>
      </c>
      <c r="H560" s="109">
        <v>0</v>
      </c>
      <c r="I560" s="109"/>
      <c r="J560" s="110"/>
      <c r="K560" s="340">
        <f t="shared" si="28"/>
        <v>141.19999999999999</v>
      </c>
    </row>
    <row r="561" spans="1:11" ht="22.5" customHeight="1" x14ac:dyDescent="0.2">
      <c r="A561" s="157" t="s">
        <v>171</v>
      </c>
      <c r="B561" s="141"/>
      <c r="C561" s="284" t="s">
        <v>6</v>
      </c>
      <c r="D561" s="146">
        <v>46.9</v>
      </c>
      <c r="E561" s="147">
        <v>0</v>
      </c>
      <c r="F561" s="65">
        <v>0</v>
      </c>
      <c r="G561" s="65">
        <v>0</v>
      </c>
      <c r="H561" s="65">
        <v>0</v>
      </c>
      <c r="I561" s="65"/>
      <c r="J561" s="207"/>
      <c r="K561" s="331">
        <f t="shared" si="28"/>
        <v>46.9</v>
      </c>
    </row>
    <row r="562" spans="1:11" ht="22.5" customHeight="1" x14ac:dyDescent="0.2">
      <c r="A562" s="157" t="s">
        <v>338</v>
      </c>
      <c r="B562" s="141"/>
      <c r="C562" s="284" t="s">
        <v>6</v>
      </c>
      <c r="D562" s="146">
        <v>6967</v>
      </c>
      <c r="E562" s="147">
        <v>450.20000000000005</v>
      </c>
      <c r="F562" s="109">
        <v>0</v>
      </c>
      <c r="G562" s="109">
        <v>0</v>
      </c>
      <c r="H562" s="109">
        <v>0</v>
      </c>
      <c r="I562" s="109"/>
      <c r="J562" s="110"/>
      <c r="K562" s="340">
        <f t="shared" si="28"/>
        <v>7417.2</v>
      </c>
    </row>
    <row r="563" spans="1:11" ht="22.5" customHeight="1" x14ac:dyDescent="0.2">
      <c r="A563" s="162" t="s">
        <v>536</v>
      </c>
      <c r="B563" s="141"/>
      <c r="C563" s="284" t="s">
        <v>6</v>
      </c>
      <c r="D563" s="146">
        <v>13135.7</v>
      </c>
      <c r="E563" s="147">
        <v>236.3</v>
      </c>
      <c r="F563" s="109">
        <v>2877.45</v>
      </c>
      <c r="G563" s="109">
        <v>3981.3000000000006</v>
      </c>
      <c r="H563" s="109">
        <v>902.2</v>
      </c>
      <c r="I563" s="109"/>
      <c r="J563" s="110"/>
      <c r="K563" s="340">
        <f t="shared" si="28"/>
        <v>21132.95</v>
      </c>
    </row>
    <row r="564" spans="1:11" ht="22.5" customHeight="1" x14ac:dyDescent="0.2">
      <c r="A564" s="157" t="s">
        <v>339</v>
      </c>
      <c r="B564" s="141"/>
      <c r="C564" s="284" t="s">
        <v>6</v>
      </c>
      <c r="D564" s="146">
        <v>11.5</v>
      </c>
      <c r="E564" s="147">
        <v>0</v>
      </c>
      <c r="F564" s="109">
        <v>0</v>
      </c>
      <c r="G564" s="109">
        <v>0</v>
      </c>
      <c r="H564" s="109">
        <v>0</v>
      </c>
      <c r="I564" s="109"/>
      <c r="J564" s="110"/>
      <c r="K564" s="340">
        <f t="shared" si="28"/>
        <v>11.5</v>
      </c>
    </row>
    <row r="565" spans="1:11" ht="22.5" customHeight="1" x14ac:dyDescent="0.2">
      <c r="A565" s="163" t="s">
        <v>500</v>
      </c>
      <c r="B565" s="150"/>
      <c r="C565" s="284" t="s">
        <v>6</v>
      </c>
      <c r="D565" s="146">
        <v>3793.4999999999995</v>
      </c>
      <c r="E565" s="147">
        <v>0</v>
      </c>
      <c r="F565" s="109">
        <v>0</v>
      </c>
      <c r="G565" s="109">
        <v>0</v>
      </c>
      <c r="H565" s="109">
        <v>0</v>
      </c>
      <c r="I565" s="109"/>
      <c r="J565" s="110"/>
      <c r="K565" s="340">
        <f t="shared" si="28"/>
        <v>3793.4999999999995</v>
      </c>
    </row>
    <row r="566" spans="1:11" ht="22.5" customHeight="1" thickBot="1" x14ac:dyDescent="0.25">
      <c r="A566" s="159" t="s">
        <v>432</v>
      </c>
      <c r="B566" s="142"/>
      <c r="C566" s="284" t="s">
        <v>6</v>
      </c>
      <c r="D566" s="146">
        <v>660</v>
      </c>
      <c r="E566" s="247">
        <v>0</v>
      </c>
      <c r="F566" s="109">
        <v>0</v>
      </c>
      <c r="G566" s="109">
        <v>0</v>
      </c>
      <c r="H566" s="109">
        <v>0</v>
      </c>
      <c r="I566" s="205"/>
      <c r="J566" s="208"/>
      <c r="K566" s="340">
        <f t="shared" si="28"/>
        <v>660</v>
      </c>
    </row>
    <row r="567" spans="1:11" ht="39" customHeight="1" thickTop="1" thickBot="1" x14ac:dyDescent="0.25">
      <c r="A567" s="660" t="s">
        <v>463</v>
      </c>
      <c r="B567" s="661"/>
      <c r="C567" s="112" t="s">
        <v>6</v>
      </c>
      <c r="D567" s="175">
        <f>SUM(D446:D566)</f>
        <v>165955.07000000004</v>
      </c>
      <c r="E567" s="83">
        <f>SUM(E446:E566)</f>
        <v>24927.620000000003</v>
      </c>
      <c r="F567" s="83">
        <f>SUM(F446:F566)</f>
        <v>12096.869999999999</v>
      </c>
      <c r="G567" s="83">
        <f>SUM(G446:G566)</f>
        <v>15974.300000000001</v>
      </c>
      <c r="H567" s="83">
        <f t="shared" ref="H567:I567" si="29">SUM(H446:H566)</f>
        <v>9539.4</v>
      </c>
      <c r="I567" s="83">
        <f t="shared" si="29"/>
        <v>0</v>
      </c>
      <c r="J567" s="83">
        <f>SUM(J446:J566)</f>
        <v>0</v>
      </c>
      <c r="K567" s="84">
        <f>SUM(K446:K566)</f>
        <v>228493.26</v>
      </c>
    </row>
    <row r="568" spans="1:11" ht="32.25" customHeight="1" thickBot="1" x14ac:dyDescent="0.25">
      <c r="A568" s="669" t="s">
        <v>122</v>
      </c>
      <c r="B568" s="670"/>
      <c r="C568" s="104" t="s">
        <v>6</v>
      </c>
      <c r="D568" s="176">
        <f>SUM(D567,D442)</f>
        <v>516158.92000000004</v>
      </c>
      <c r="E568" s="176">
        <f t="shared" ref="E568" si="30">SUM(E567,E442)</f>
        <v>122401.72000000003</v>
      </c>
      <c r="F568" s="20">
        <f>SUM(F567,F442)</f>
        <v>103076.03000000001</v>
      </c>
      <c r="G568" s="20">
        <f>SUM(G567,G442)</f>
        <v>104803.43000000002</v>
      </c>
      <c r="H568" s="20">
        <f t="shared" ref="H568:J568" si="31">SUM(H567,H442)</f>
        <v>101428.04</v>
      </c>
      <c r="I568" s="20">
        <f t="shared" si="31"/>
        <v>0</v>
      </c>
      <c r="J568" s="20">
        <f t="shared" si="31"/>
        <v>0</v>
      </c>
      <c r="K568" s="21">
        <f>SUM(K567,K442)</f>
        <v>947868.14</v>
      </c>
    </row>
    <row r="569" spans="1:11" ht="21.75" customHeight="1" thickTop="1" thickBot="1" x14ac:dyDescent="0.25">
      <c r="A569" s="673" t="s">
        <v>650</v>
      </c>
      <c r="B569" s="674"/>
      <c r="C569" s="674"/>
      <c r="D569" s="674"/>
      <c r="E569" s="674"/>
      <c r="F569" s="674"/>
      <c r="G569" s="674"/>
      <c r="H569" s="674"/>
      <c r="I569" s="674"/>
      <c r="J569" s="674"/>
      <c r="K569" s="675"/>
    </row>
    <row r="570" spans="1:11" ht="24.75" customHeight="1" thickTop="1" thickBot="1" x14ac:dyDescent="0.25">
      <c r="A570" s="615" t="s">
        <v>280</v>
      </c>
      <c r="B570" s="616"/>
      <c r="C570" s="616"/>
      <c r="D570" s="616"/>
      <c r="E570" s="616"/>
      <c r="F570" s="616"/>
      <c r="G570" s="616"/>
      <c r="H570" s="616"/>
      <c r="I570" s="616"/>
      <c r="J570" s="616"/>
      <c r="K570" s="618"/>
    </row>
    <row r="571" spans="1:11" ht="25.5" customHeight="1" thickTop="1" thickBot="1" x14ac:dyDescent="0.25">
      <c r="A571" s="642" t="s">
        <v>281</v>
      </c>
      <c r="B571" s="643"/>
      <c r="C571" s="643"/>
      <c r="D571" s="643"/>
      <c r="E571" s="643"/>
      <c r="F571" s="643"/>
      <c r="G571" s="643"/>
      <c r="H571" s="643"/>
      <c r="I571" s="643"/>
      <c r="J571" s="643"/>
      <c r="K571" s="644"/>
    </row>
    <row r="572" spans="1:11" ht="104.25" customHeight="1" thickTop="1" x14ac:dyDescent="0.2">
      <c r="A572" s="652" t="s">
        <v>651</v>
      </c>
      <c r="B572" s="653"/>
      <c r="C572" s="653"/>
      <c r="D572" s="653"/>
      <c r="E572" s="653"/>
      <c r="F572" s="653"/>
      <c r="G572" s="653"/>
      <c r="H572" s="653"/>
      <c r="I572" s="653"/>
      <c r="J572" s="653"/>
      <c r="K572" s="654"/>
    </row>
    <row r="573" spans="1:11" ht="104.25" customHeight="1" thickBot="1" x14ac:dyDescent="0.25">
      <c r="A573" s="655" t="s">
        <v>653</v>
      </c>
      <c r="B573" s="656"/>
      <c r="C573" s="656"/>
      <c r="D573" s="656"/>
      <c r="E573" s="656"/>
      <c r="F573" s="656"/>
      <c r="G573" s="656"/>
      <c r="H573" s="656"/>
      <c r="I573" s="656"/>
      <c r="J573" s="656"/>
      <c r="K573" s="657"/>
    </row>
    <row r="574" spans="1:11" ht="26.25" customHeight="1" thickTop="1" thickBot="1" x14ac:dyDescent="0.25">
      <c r="A574" s="642" t="s">
        <v>282</v>
      </c>
      <c r="B574" s="643"/>
      <c r="C574" s="643"/>
      <c r="D574" s="643"/>
      <c r="E574" s="643"/>
      <c r="F574" s="643"/>
      <c r="G574" s="643"/>
      <c r="H574" s="643"/>
      <c r="I574" s="643"/>
      <c r="J574" s="643"/>
      <c r="K574" s="644"/>
    </row>
    <row r="575" spans="1:11" ht="96.75" customHeight="1" thickTop="1" x14ac:dyDescent="0.2">
      <c r="A575" s="633" t="s">
        <v>657</v>
      </c>
      <c r="B575" s="634"/>
      <c r="C575" s="634"/>
      <c r="D575" s="634"/>
      <c r="E575" s="634"/>
      <c r="F575" s="634"/>
      <c r="G575" s="634"/>
      <c r="H575" s="634"/>
      <c r="I575" s="634"/>
      <c r="J575" s="634"/>
      <c r="K575" s="635"/>
    </row>
    <row r="576" spans="1:11" ht="90.75" customHeight="1" thickBot="1" x14ac:dyDescent="0.25">
      <c r="A576" s="662" t="s">
        <v>652</v>
      </c>
      <c r="B576" s="663"/>
      <c r="C576" s="663"/>
      <c r="D576" s="663"/>
      <c r="E576" s="663"/>
      <c r="F576" s="663"/>
      <c r="G576" s="663"/>
      <c r="H576" s="663"/>
      <c r="I576" s="663"/>
      <c r="J576" s="663"/>
      <c r="K576" s="664"/>
    </row>
    <row r="577" spans="1:11" ht="18.75" customHeight="1" thickTop="1" thickBot="1" x14ac:dyDescent="0.25">
      <c r="A577" s="629" t="s">
        <v>121</v>
      </c>
      <c r="B577" s="630"/>
      <c r="C577" s="630"/>
      <c r="D577" s="630"/>
      <c r="E577" s="630"/>
      <c r="F577" s="630"/>
      <c r="G577" s="630"/>
      <c r="H577" s="630"/>
      <c r="I577" s="630"/>
      <c r="J577" s="630"/>
      <c r="K577" s="631"/>
    </row>
    <row r="578" spans="1:11" ht="9.75" customHeight="1" thickTop="1" thickBot="1" x14ac:dyDescent="0.25">
      <c r="A578" s="414"/>
      <c r="B578" s="415"/>
      <c r="C578" s="415"/>
      <c r="D578" s="415"/>
      <c r="E578" s="415"/>
      <c r="F578" s="415"/>
      <c r="G578" s="415"/>
      <c r="H578" s="415"/>
      <c r="I578" s="415"/>
      <c r="J578" s="415"/>
      <c r="K578" s="416"/>
    </row>
    <row r="579" spans="1:11" ht="22.5" customHeight="1" thickTop="1" thickBot="1" x14ac:dyDescent="0.3">
      <c r="A579" s="285" t="s">
        <v>631</v>
      </c>
      <c r="B579" s="179"/>
      <c r="C579" s="177"/>
      <c r="D579" s="177"/>
      <c r="E579" s="177"/>
      <c r="F579" s="177"/>
      <c r="G579" s="177"/>
      <c r="H579" s="177"/>
      <c r="I579" s="177"/>
      <c r="J579" s="177"/>
      <c r="K579" s="178"/>
    </row>
    <row r="580" spans="1:11" s="138" customFormat="1" ht="46.5" customHeight="1" thickTop="1" x14ac:dyDescent="0.25">
      <c r="A580" s="154"/>
      <c r="B580" s="137"/>
      <c r="C580" s="137"/>
      <c r="D580" s="137"/>
      <c r="E580" s="137"/>
      <c r="F580" s="137"/>
      <c r="G580" s="137"/>
      <c r="H580" s="137"/>
      <c r="I580" s="137"/>
      <c r="J580" s="137"/>
      <c r="K580" s="164"/>
    </row>
    <row r="581" spans="1:11" ht="20.25" x14ac:dyDescent="0.3">
      <c r="A581" s="636" t="s">
        <v>27</v>
      </c>
      <c r="B581" s="637"/>
      <c r="C581" s="637"/>
      <c r="D581" s="637"/>
      <c r="E581" s="637"/>
      <c r="F581" s="637"/>
      <c r="G581" s="637"/>
      <c r="H581" s="637"/>
      <c r="I581" s="637"/>
      <c r="J581" s="637"/>
      <c r="K581" s="638"/>
    </row>
    <row r="582" spans="1:11" ht="20.25" x14ac:dyDescent="0.3">
      <c r="A582" s="619" t="s">
        <v>28</v>
      </c>
      <c r="B582" s="620"/>
      <c r="C582" s="620"/>
      <c r="D582" s="620"/>
      <c r="E582" s="620"/>
      <c r="F582" s="620"/>
      <c r="G582" s="620"/>
      <c r="H582" s="620"/>
      <c r="I582" s="620"/>
      <c r="J582" s="620"/>
      <c r="K582" s="621"/>
    </row>
    <row r="583" spans="1:11" ht="15" thickBot="1" x14ac:dyDescent="0.25">
      <c r="A583" s="129"/>
      <c r="B583" s="130"/>
      <c r="C583" s="131"/>
      <c r="D583" s="131"/>
      <c r="E583" s="131"/>
      <c r="F583" s="131"/>
      <c r="G583" s="131"/>
      <c r="H583" s="131"/>
      <c r="I583" s="131"/>
      <c r="J583" s="131"/>
      <c r="K583" s="165"/>
    </row>
  </sheetData>
  <sortState xmlns:xlrd2="http://schemas.microsoft.com/office/spreadsheetml/2017/richdata2" ref="A226:K301">
    <sortCondition ref="B226:B301"/>
  </sortState>
  <mergeCells count="91">
    <mergeCell ref="A576:K576"/>
    <mergeCell ref="A29:B29"/>
    <mergeCell ref="A30:B30"/>
    <mergeCell ref="A31:B31"/>
    <mergeCell ref="A568:B568"/>
    <mergeCell ref="A571:K571"/>
    <mergeCell ref="A442:B442"/>
    <mergeCell ref="A569:K569"/>
    <mergeCell ref="A303:B303"/>
    <mergeCell ref="A37:K37"/>
    <mergeCell ref="A32:K32"/>
    <mergeCell ref="A311:A326"/>
    <mergeCell ref="A327:A331"/>
    <mergeCell ref="A337:A341"/>
    <mergeCell ref="A581:K581"/>
    <mergeCell ref="A195:K195"/>
    <mergeCell ref="A574:K574"/>
    <mergeCell ref="B125:C125"/>
    <mergeCell ref="A570:K570"/>
    <mergeCell ref="A365:K365"/>
    <mergeCell ref="A356:B356"/>
    <mergeCell ref="A360:B360"/>
    <mergeCell ref="A361:B361"/>
    <mergeCell ref="A444:K444"/>
    <mergeCell ref="A364:K364"/>
    <mergeCell ref="A362:B362"/>
    <mergeCell ref="A572:K572"/>
    <mergeCell ref="A573:K573"/>
    <mergeCell ref="A443:K443"/>
    <mergeCell ref="A567:B567"/>
    <mergeCell ref="A582:K582"/>
    <mergeCell ref="A196:K196"/>
    <mergeCell ref="A223:B223"/>
    <mergeCell ref="A224:B224"/>
    <mergeCell ref="A211:B211"/>
    <mergeCell ref="A212:B212"/>
    <mergeCell ref="A344:A347"/>
    <mergeCell ref="B305:C305"/>
    <mergeCell ref="A304:K304"/>
    <mergeCell ref="B225:C225"/>
    <mergeCell ref="B197:C197"/>
    <mergeCell ref="B213:C213"/>
    <mergeCell ref="A445:C445"/>
    <mergeCell ref="A577:K577"/>
    <mergeCell ref="A306:A308"/>
    <mergeCell ref="A575:K575"/>
    <mergeCell ref="A28:C28"/>
    <mergeCell ref="A25:B25"/>
    <mergeCell ref="A26:B26"/>
    <mergeCell ref="A366:C366"/>
    <mergeCell ref="A357:B357"/>
    <mergeCell ref="A194:B194"/>
    <mergeCell ref="A358:B359"/>
    <mergeCell ref="A363:K363"/>
    <mergeCell ref="A302:B302"/>
    <mergeCell ref="A348:A355"/>
    <mergeCell ref="A193:B193"/>
    <mergeCell ref="A309:A310"/>
    <mergeCell ref="A122:B122"/>
    <mergeCell ref="A123:B123"/>
    <mergeCell ref="A124:K124"/>
    <mergeCell ref="A1:K1"/>
    <mergeCell ref="A2:K2"/>
    <mergeCell ref="A3:K3"/>
    <mergeCell ref="A6:K6"/>
    <mergeCell ref="A7:K7"/>
    <mergeCell ref="A4:K4"/>
    <mergeCell ref="A5:K5"/>
    <mergeCell ref="A8:K8"/>
    <mergeCell ref="A9:K9"/>
    <mergeCell ref="A10:C10"/>
    <mergeCell ref="A11:B13"/>
    <mergeCell ref="A18:C18"/>
    <mergeCell ref="A14:B16"/>
    <mergeCell ref="A17:B17"/>
    <mergeCell ref="A24:C24"/>
    <mergeCell ref="B92:C92"/>
    <mergeCell ref="A19:B19"/>
    <mergeCell ref="A20:B20"/>
    <mergeCell ref="A33:C33"/>
    <mergeCell ref="A36:K36"/>
    <mergeCell ref="A27:K27"/>
    <mergeCell ref="A21:B21"/>
    <mergeCell ref="A23:K23"/>
    <mergeCell ref="A22:K22"/>
    <mergeCell ref="A91:K91"/>
    <mergeCell ref="A34:B34"/>
    <mergeCell ref="A35:B35"/>
    <mergeCell ref="A89:B89"/>
    <mergeCell ref="A90:B90"/>
    <mergeCell ref="B38:C38"/>
  </mergeCells>
  <printOptions horizontalCentered="1"/>
  <pageMargins left="0.23622047244094491" right="0.23622047244094491" top="0.43307086614173229" bottom="0.43307086614173229" header="0.31496062992125984" footer="0.23622047244094491"/>
  <pageSetup paperSize="9" scale="59" fitToHeight="15" orientation="portrait" r:id="rId1"/>
  <headerFooter>
    <oddFooter>&amp;R&amp;P /&amp;N</oddFooter>
  </headerFooter>
  <rowBreaks count="1" manualBreakCount="1">
    <brk id="362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ABB5-846E-4735-8225-A9A54217B4B1}">
  <dimension ref="A1:N43"/>
  <sheetViews>
    <sheetView view="pageBreakPreview" zoomScaleNormal="100" zoomScaleSheetLayoutView="100" workbookViewId="0">
      <selection activeCell="M17" sqref="M17"/>
    </sheetView>
  </sheetViews>
  <sheetFormatPr defaultRowHeight="15" x14ac:dyDescent="0.25"/>
  <cols>
    <col min="14" max="14" width="11.7109375" customWidth="1"/>
  </cols>
  <sheetData>
    <row r="1" spans="1:14" s="243" customFormat="1" ht="21" x14ac:dyDescent="0.35">
      <c r="A1" s="241"/>
      <c r="B1" s="242" t="s">
        <v>633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s="243" customFormat="1" ht="21" x14ac:dyDescent="0.35">
      <c r="A2" s="241"/>
      <c r="B2" s="242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4" s="243" customFormat="1" ht="21" x14ac:dyDescent="0.35">
      <c r="A3" s="241"/>
      <c r="B3" s="242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1:14" s="243" customFormat="1" ht="21" x14ac:dyDescent="0.35">
      <c r="A4" s="241"/>
      <c r="B4" s="242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11" spans="1:14" s="239" customFormat="1" ht="18.75" x14ac:dyDescent="0.3"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</row>
    <row r="22" spans="1:14" ht="61.5" customHeight="1" x14ac:dyDescent="0.25">
      <c r="A22" s="676" t="s">
        <v>655</v>
      </c>
      <c r="B22" s="676"/>
      <c r="C22" s="676"/>
      <c r="D22" s="676"/>
      <c r="E22" s="676"/>
      <c r="F22" s="676"/>
      <c r="G22" s="676"/>
      <c r="H22" s="676"/>
      <c r="I22" s="676"/>
      <c r="J22" s="676"/>
      <c r="K22" s="676"/>
      <c r="L22" s="676"/>
      <c r="M22" s="676"/>
      <c r="N22" s="676"/>
    </row>
    <row r="32" spans="1:14" s="359" customFormat="1" x14ac:dyDescent="0.25"/>
    <row r="33" spans="1:14" s="359" customFormat="1" x14ac:dyDescent="0.25"/>
    <row r="34" spans="1:14" s="359" customFormat="1" x14ac:dyDescent="0.25"/>
    <row r="35" spans="1:14" s="359" customFormat="1" x14ac:dyDescent="0.25"/>
    <row r="36" spans="1:14" s="359" customFormat="1" x14ac:dyDescent="0.25"/>
    <row r="40" spans="1:14" s="359" customFormat="1" x14ac:dyDescent="0.25"/>
    <row r="41" spans="1:14" s="359" customFormat="1" x14ac:dyDescent="0.25">
      <c r="A41" s="359" t="s">
        <v>656</v>
      </c>
    </row>
    <row r="42" spans="1:14" ht="18.75" x14ac:dyDescent="0.3">
      <c r="F42" s="297"/>
      <c r="G42" s="297"/>
      <c r="H42" s="297"/>
      <c r="I42" s="297"/>
      <c r="J42" s="297"/>
      <c r="K42" s="297"/>
    </row>
    <row r="43" spans="1:14" ht="51.75" customHeight="1" x14ac:dyDescent="0.25">
      <c r="A43" s="676" t="s">
        <v>607</v>
      </c>
      <c r="B43" s="676"/>
      <c r="C43" s="676"/>
      <c r="D43" s="676"/>
      <c r="E43" s="676"/>
      <c r="F43" s="676"/>
      <c r="G43" s="676"/>
      <c r="H43" s="676"/>
      <c r="I43" s="676"/>
      <c r="J43" s="676"/>
      <c r="K43" s="676"/>
      <c r="L43" s="676"/>
      <c r="M43" s="676"/>
      <c r="N43" s="676"/>
    </row>
  </sheetData>
  <mergeCells count="2">
    <mergeCell ref="A43:N43"/>
    <mergeCell ref="A22:N22"/>
  </mergeCells>
  <pageMargins left="0.51181102362204722" right="0.51181102362204722" top="0.70866141732283472" bottom="0.43307086614173229" header="0.31496062992125984" footer="0.31496062992125984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72CC1-B5DD-40E3-9E41-19CF43749C92}">
  <dimension ref="A1:I91"/>
  <sheetViews>
    <sheetView workbookViewId="0">
      <selection activeCell="A5" sqref="A5"/>
    </sheetView>
  </sheetViews>
  <sheetFormatPr defaultRowHeight="15" x14ac:dyDescent="0.25"/>
  <cols>
    <col min="1" max="1" width="38.42578125" customWidth="1"/>
  </cols>
  <sheetData>
    <row r="1" spans="1:9" s="359" customFormat="1" ht="45.75" thickTop="1" x14ac:dyDescent="0.25">
      <c r="A1" s="364" t="s">
        <v>390</v>
      </c>
      <c r="F1" s="359" t="s">
        <v>252</v>
      </c>
      <c r="I1" s="364" t="s">
        <v>390</v>
      </c>
    </row>
    <row r="2" spans="1:9" ht="45" x14ac:dyDescent="0.25">
      <c r="A2" s="360" t="s">
        <v>220</v>
      </c>
      <c r="F2" t="s">
        <v>573</v>
      </c>
      <c r="I2" s="360" t="s">
        <v>220</v>
      </c>
    </row>
    <row r="3" spans="1:9" ht="45" x14ac:dyDescent="0.25">
      <c r="A3" s="360" t="s">
        <v>371</v>
      </c>
      <c r="B3" s="359"/>
      <c r="F3" t="s">
        <v>33</v>
      </c>
      <c r="I3" s="360" t="s">
        <v>371</v>
      </c>
    </row>
    <row r="4" spans="1:9" ht="30" x14ac:dyDescent="0.25">
      <c r="A4" s="360" t="s">
        <v>222</v>
      </c>
      <c r="B4" s="359"/>
      <c r="F4" t="s">
        <v>253</v>
      </c>
      <c r="I4" s="360" t="s">
        <v>222</v>
      </c>
    </row>
    <row r="5" spans="1:9" ht="30" x14ac:dyDescent="0.25">
      <c r="A5" s="365" t="s">
        <v>125</v>
      </c>
      <c r="B5" s="359"/>
      <c r="F5" t="s">
        <v>616</v>
      </c>
      <c r="I5" s="365" t="s">
        <v>125</v>
      </c>
    </row>
    <row r="6" spans="1:9" ht="30" x14ac:dyDescent="0.25">
      <c r="A6" s="360" t="s">
        <v>223</v>
      </c>
      <c r="B6" s="359"/>
      <c r="F6" t="s">
        <v>65</v>
      </c>
      <c r="I6" s="360" t="s">
        <v>223</v>
      </c>
    </row>
    <row r="7" spans="1:9" ht="30" x14ac:dyDescent="0.25">
      <c r="A7" s="360" t="s">
        <v>224</v>
      </c>
      <c r="B7" s="359"/>
      <c r="F7" t="s">
        <v>89</v>
      </c>
      <c r="I7" s="360" t="s">
        <v>224</v>
      </c>
    </row>
    <row r="8" spans="1:9" x14ac:dyDescent="0.25">
      <c r="A8" s="365" t="s">
        <v>106</v>
      </c>
      <c r="B8" s="359"/>
      <c r="F8" t="s">
        <v>254</v>
      </c>
      <c r="I8" s="365" t="s">
        <v>106</v>
      </c>
    </row>
    <row r="9" spans="1:9" ht="30" x14ac:dyDescent="0.25">
      <c r="A9" s="365" t="s">
        <v>392</v>
      </c>
      <c r="B9" s="359"/>
      <c r="F9" t="s">
        <v>255</v>
      </c>
      <c r="I9" s="365" t="s">
        <v>392</v>
      </c>
    </row>
    <row r="10" spans="1:9" ht="45" x14ac:dyDescent="0.25">
      <c r="A10" s="360" t="s">
        <v>225</v>
      </c>
      <c r="B10" s="359"/>
      <c r="F10" t="s">
        <v>623</v>
      </c>
      <c r="I10" s="360" t="s">
        <v>225</v>
      </c>
    </row>
    <row r="11" spans="1:9" ht="45" x14ac:dyDescent="0.25">
      <c r="A11" s="365" t="s">
        <v>107</v>
      </c>
      <c r="B11" s="359"/>
      <c r="F11" t="s">
        <v>34</v>
      </c>
      <c r="I11" s="365" t="s">
        <v>107</v>
      </c>
    </row>
    <row r="12" spans="1:9" ht="15.75" customHeight="1" x14ac:dyDescent="0.25">
      <c r="A12" s="365" t="s">
        <v>593</v>
      </c>
      <c r="B12" s="359"/>
      <c r="F12" t="s">
        <v>35</v>
      </c>
      <c r="I12" s="365" t="s">
        <v>593</v>
      </c>
    </row>
    <row r="13" spans="1:9" x14ac:dyDescent="0.25">
      <c r="A13" s="360" t="s">
        <v>226</v>
      </c>
      <c r="B13" s="359"/>
      <c r="I13" s="360" t="s">
        <v>226</v>
      </c>
    </row>
    <row r="14" spans="1:9" ht="45" x14ac:dyDescent="0.25">
      <c r="A14" s="360" t="s">
        <v>99</v>
      </c>
      <c r="B14" s="359"/>
      <c r="I14" s="360" t="s">
        <v>99</v>
      </c>
    </row>
    <row r="15" spans="1:9" ht="15" customHeight="1" x14ac:dyDescent="0.25">
      <c r="A15" s="360" t="s">
        <v>231</v>
      </c>
      <c r="B15" s="359"/>
      <c r="I15" s="360" t="s">
        <v>231</v>
      </c>
    </row>
    <row r="16" spans="1:9" ht="60" x14ac:dyDescent="0.25">
      <c r="A16" s="360" t="s">
        <v>233</v>
      </c>
      <c r="B16" s="359"/>
      <c r="I16" s="360" t="s">
        <v>233</v>
      </c>
    </row>
    <row r="17" spans="1:9" ht="30" x14ac:dyDescent="0.25">
      <c r="A17" s="360" t="s">
        <v>235</v>
      </c>
      <c r="B17" s="359"/>
      <c r="I17" s="360" t="s">
        <v>235</v>
      </c>
    </row>
    <row r="18" spans="1:9" ht="30" x14ac:dyDescent="0.25">
      <c r="A18" s="360" t="s">
        <v>236</v>
      </c>
      <c r="B18" s="359"/>
      <c r="I18" s="360" t="s">
        <v>236</v>
      </c>
    </row>
    <row r="19" spans="1:9" ht="45" x14ac:dyDescent="0.25">
      <c r="A19" s="360" t="s">
        <v>238</v>
      </c>
      <c r="B19" s="359"/>
      <c r="I19" s="360" t="s">
        <v>238</v>
      </c>
    </row>
    <row r="20" spans="1:9" ht="15.75" customHeight="1" x14ac:dyDescent="0.25">
      <c r="A20" s="365" t="s">
        <v>239</v>
      </c>
      <c r="B20" s="359"/>
      <c r="I20" s="365" t="s">
        <v>239</v>
      </c>
    </row>
    <row r="21" spans="1:9" ht="45" x14ac:dyDescent="0.25">
      <c r="A21" s="365" t="s">
        <v>614</v>
      </c>
      <c r="B21" s="359"/>
      <c r="I21" s="365" t="s">
        <v>614</v>
      </c>
    </row>
    <row r="22" spans="1:9" ht="45" x14ac:dyDescent="0.25">
      <c r="A22" s="360" t="s">
        <v>240</v>
      </c>
      <c r="B22" s="359"/>
      <c r="I22" s="360" t="s">
        <v>240</v>
      </c>
    </row>
    <row r="23" spans="1:9" ht="15" customHeight="1" x14ac:dyDescent="0.25">
      <c r="A23" s="360" t="s">
        <v>242</v>
      </c>
      <c r="B23" s="359"/>
      <c r="I23" s="360" t="s">
        <v>242</v>
      </c>
    </row>
    <row r="24" spans="1:9" ht="30" x14ac:dyDescent="0.25">
      <c r="A24" s="365" t="s">
        <v>591</v>
      </c>
      <c r="B24" s="359"/>
      <c r="I24" s="365" t="s">
        <v>591</v>
      </c>
    </row>
    <row r="25" spans="1:9" ht="15" customHeight="1" x14ac:dyDescent="0.25">
      <c r="A25" s="365" t="s">
        <v>373</v>
      </c>
      <c r="B25" s="359"/>
      <c r="I25" s="365" t="s">
        <v>373</v>
      </c>
    </row>
    <row r="26" spans="1:9" ht="45" x14ac:dyDescent="0.25">
      <c r="A26" s="360" t="s">
        <v>244</v>
      </c>
      <c r="B26" s="359"/>
      <c r="I26" s="360" t="s">
        <v>244</v>
      </c>
    </row>
    <row r="27" spans="1:9" ht="30" x14ac:dyDescent="0.25">
      <c r="A27" s="365" t="s">
        <v>396</v>
      </c>
      <c r="B27" s="359"/>
      <c r="I27" s="365" t="s">
        <v>396</v>
      </c>
    </row>
    <row r="28" spans="1:9" ht="45" x14ac:dyDescent="0.25">
      <c r="A28" s="365" t="s">
        <v>566</v>
      </c>
      <c r="B28" s="359"/>
      <c r="I28" s="365" t="s">
        <v>566</v>
      </c>
    </row>
    <row r="29" spans="1:9" ht="30" x14ac:dyDescent="0.25">
      <c r="A29" s="365" t="s">
        <v>628</v>
      </c>
      <c r="B29" s="359"/>
      <c r="I29" s="365" t="s">
        <v>628</v>
      </c>
    </row>
    <row r="30" spans="1:9" ht="45" x14ac:dyDescent="0.25">
      <c r="A30" s="360" t="s">
        <v>246</v>
      </c>
      <c r="B30" s="359"/>
      <c r="I30" s="360" t="s">
        <v>246</v>
      </c>
    </row>
    <row r="31" spans="1:9" ht="45" x14ac:dyDescent="0.25">
      <c r="A31" s="365" t="s">
        <v>293</v>
      </c>
      <c r="B31" s="359"/>
      <c r="I31" s="365" t="s">
        <v>293</v>
      </c>
    </row>
    <row r="32" spans="1:9" ht="45" x14ac:dyDescent="0.25">
      <c r="A32" s="360" t="s">
        <v>248</v>
      </c>
      <c r="B32" s="359"/>
      <c r="I32" s="360" t="s">
        <v>248</v>
      </c>
    </row>
    <row r="33" spans="1:9" ht="60" x14ac:dyDescent="0.25">
      <c r="A33" s="360" t="s">
        <v>251</v>
      </c>
      <c r="B33" s="359"/>
      <c r="I33" s="360" t="s">
        <v>251</v>
      </c>
    </row>
    <row r="34" spans="1:9" ht="45" x14ac:dyDescent="0.25">
      <c r="A34" s="365" t="s">
        <v>257</v>
      </c>
      <c r="B34" s="359"/>
      <c r="I34" s="365" t="s">
        <v>257</v>
      </c>
    </row>
    <row r="35" spans="1:9" ht="60" x14ac:dyDescent="0.25">
      <c r="A35" s="365" t="s">
        <v>296</v>
      </c>
      <c r="B35" s="359"/>
      <c r="I35" s="365" t="s">
        <v>296</v>
      </c>
    </row>
    <row r="36" spans="1:9" ht="75" x14ac:dyDescent="0.25">
      <c r="A36" s="365" t="s">
        <v>485</v>
      </c>
      <c r="B36" s="359"/>
      <c r="I36" s="365" t="s">
        <v>485</v>
      </c>
    </row>
    <row r="37" spans="1:9" ht="60" x14ac:dyDescent="0.25">
      <c r="A37" s="360" t="s">
        <v>258</v>
      </c>
      <c r="B37" s="359"/>
      <c r="I37" s="360" t="s">
        <v>258</v>
      </c>
    </row>
    <row r="38" spans="1:9" ht="45" x14ac:dyDescent="0.25">
      <c r="A38" s="365" t="s">
        <v>127</v>
      </c>
      <c r="B38" s="359"/>
      <c r="I38" s="365" t="s">
        <v>127</v>
      </c>
    </row>
    <row r="39" spans="1:9" ht="75" x14ac:dyDescent="0.25">
      <c r="A39" s="360" t="s">
        <v>259</v>
      </c>
      <c r="B39" s="359"/>
      <c r="I39" s="360" t="s">
        <v>259</v>
      </c>
    </row>
    <row r="40" spans="1:9" ht="75" x14ac:dyDescent="0.25">
      <c r="A40" s="365" t="s">
        <v>382</v>
      </c>
      <c r="B40" s="359"/>
      <c r="I40" s="365" t="s">
        <v>382</v>
      </c>
    </row>
    <row r="41" spans="1:9" ht="60" x14ac:dyDescent="0.25">
      <c r="A41" s="360" t="s">
        <v>260</v>
      </c>
      <c r="B41" s="359"/>
      <c r="I41" s="360" t="s">
        <v>260</v>
      </c>
    </row>
    <row r="42" spans="1:9" ht="75" x14ac:dyDescent="0.25">
      <c r="A42" s="360" t="s">
        <v>261</v>
      </c>
      <c r="B42" s="359"/>
      <c r="I42" s="360" t="s">
        <v>261</v>
      </c>
    </row>
    <row r="43" spans="1:9" ht="45" x14ac:dyDescent="0.25">
      <c r="A43" s="365" t="s">
        <v>601</v>
      </c>
      <c r="B43" s="359"/>
      <c r="I43" s="365" t="s">
        <v>601</v>
      </c>
    </row>
    <row r="44" spans="1:9" ht="45" x14ac:dyDescent="0.25">
      <c r="A44" s="360" t="s">
        <v>262</v>
      </c>
      <c r="B44" s="359"/>
      <c r="I44" s="360" t="s">
        <v>262</v>
      </c>
    </row>
    <row r="45" spans="1:9" ht="45" x14ac:dyDescent="0.25">
      <c r="A45" s="365" t="s">
        <v>300</v>
      </c>
      <c r="B45" s="359"/>
      <c r="I45" s="365" t="s">
        <v>300</v>
      </c>
    </row>
    <row r="46" spans="1:9" ht="30" x14ac:dyDescent="0.25">
      <c r="A46" s="365" t="s">
        <v>112</v>
      </c>
      <c r="B46" s="359"/>
      <c r="I46" s="365" t="s">
        <v>112</v>
      </c>
    </row>
    <row r="47" spans="1:9" ht="45" x14ac:dyDescent="0.25">
      <c r="A47" s="360" t="s">
        <v>264</v>
      </c>
      <c r="B47" s="359"/>
      <c r="I47" s="360" t="s">
        <v>264</v>
      </c>
    </row>
    <row r="48" spans="1:9" ht="30" x14ac:dyDescent="0.25">
      <c r="A48" s="365" t="s">
        <v>110</v>
      </c>
      <c r="B48" s="359"/>
      <c r="I48" s="365" t="s">
        <v>110</v>
      </c>
    </row>
    <row r="49" spans="1:9" ht="60" x14ac:dyDescent="0.25">
      <c r="A49" s="377" t="s">
        <v>476</v>
      </c>
      <c r="B49" s="359"/>
      <c r="I49" s="377" t="s">
        <v>476</v>
      </c>
    </row>
    <row r="50" spans="1:9" ht="30" x14ac:dyDescent="0.25">
      <c r="A50" s="365" t="s">
        <v>524</v>
      </c>
      <c r="B50" s="359"/>
      <c r="I50" s="365" t="s">
        <v>524</v>
      </c>
    </row>
    <row r="51" spans="1:9" ht="60" x14ac:dyDescent="0.25">
      <c r="A51" s="360" t="s">
        <v>372</v>
      </c>
      <c r="B51" s="359"/>
      <c r="I51" s="360" t="s">
        <v>372</v>
      </c>
    </row>
    <row r="52" spans="1:9" ht="30" x14ac:dyDescent="0.25">
      <c r="A52" s="360" t="s">
        <v>97</v>
      </c>
      <c r="B52" s="359"/>
      <c r="I52" s="360" t="s">
        <v>97</v>
      </c>
    </row>
    <row r="53" spans="1:9" ht="45" x14ac:dyDescent="0.25">
      <c r="A53" s="365" t="s">
        <v>299</v>
      </c>
      <c r="B53" s="359"/>
      <c r="I53" s="365" t="s">
        <v>299</v>
      </c>
    </row>
    <row r="54" spans="1:9" ht="45" x14ac:dyDescent="0.25">
      <c r="A54" s="360" t="s">
        <v>265</v>
      </c>
      <c r="B54" s="359"/>
      <c r="I54" s="360" t="s">
        <v>265</v>
      </c>
    </row>
    <row r="55" spans="1:9" ht="60" x14ac:dyDescent="0.25">
      <c r="A55" s="360" t="s">
        <v>266</v>
      </c>
      <c r="B55" s="359"/>
      <c r="I55" s="360" t="s">
        <v>266</v>
      </c>
    </row>
    <row r="56" spans="1:9" ht="60" x14ac:dyDescent="0.25">
      <c r="A56" s="365" t="s">
        <v>398</v>
      </c>
      <c r="B56" s="359"/>
      <c r="I56" s="365" t="s">
        <v>398</v>
      </c>
    </row>
    <row r="57" spans="1:9" ht="45" x14ac:dyDescent="0.25">
      <c r="A57" s="365" t="s">
        <v>621</v>
      </c>
      <c r="B57" s="359"/>
      <c r="I57" s="365" t="s">
        <v>621</v>
      </c>
    </row>
    <row r="58" spans="1:9" ht="15" customHeight="1" x14ac:dyDescent="0.25">
      <c r="A58" s="360" t="s">
        <v>267</v>
      </c>
      <c r="B58" s="359"/>
      <c r="I58" s="360" t="s">
        <v>267</v>
      </c>
    </row>
    <row r="59" spans="1:9" ht="30" x14ac:dyDescent="0.25">
      <c r="A59" s="360" t="s">
        <v>269</v>
      </c>
      <c r="B59" s="359"/>
      <c r="I59" s="360" t="s">
        <v>269</v>
      </c>
    </row>
    <row r="60" spans="1:9" ht="60" x14ac:dyDescent="0.25">
      <c r="A60" s="360" t="s">
        <v>270</v>
      </c>
      <c r="B60" s="359"/>
      <c r="I60" s="360" t="s">
        <v>270</v>
      </c>
    </row>
    <row r="61" spans="1:9" ht="30" x14ac:dyDescent="0.25">
      <c r="A61" s="365" t="s">
        <v>599</v>
      </c>
      <c r="B61" s="359"/>
      <c r="I61" s="365" t="s">
        <v>599</v>
      </c>
    </row>
    <row r="62" spans="1:9" ht="15" customHeight="1" x14ac:dyDescent="0.25">
      <c r="A62" s="365" t="s">
        <v>596</v>
      </c>
      <c r="B62" s="359"/>
      <c r="I62" s="365" t="s">
        <v>596</v>
      </c>
    </row>
    <row r="63" spans="1:9" ht="30" x14ac:dyDescent="0.25">
      <c r="A63" s="360" t="s">
        <v>111</v>
      </c>
      <c r="B63" s="359"/>
      <c r="I63" s="360" t="s">
        <v>111</v>
      </c>
    </row>
    <row r="64" spans="1:9" ht="30" x14ac:dyDescent="0.25">
      <c r="A64" s="360" t="s">
        <v>272</v>
      </c>
      <c r="B64" s="359"/>
      <c r="I64" s="360" t="s">
        <v>272</v>
      </c>
    </row>
    <row r="65" spans="1:2" x14ac:dyDescent="0.25">
      <c r="A65" s="365"/>
      <c r="B65" s="359"/>
    </row>
    <row r="66" spans="1:2" x14ac:dyDescent="0.25">
      <c r="A66" s="365"/>
      <c r="B66" s="359"/>
    </row>
    <row r="67" spans="1:2" x14ac:dyDescent="0.25">
      <c r="A67" s="365"/>
      <c r="B67" s="359"/>
    </row>
    <row r="68" spans="1:2" x14ac:dyDescent="0.25">
      <c r="A68" s="365"/>
      <c r="B68" s="359"/>
    </row>
    <row r="69" spans="1:2" x14ac:dyDescent="0.25">
      <c r="A69" s="365"/>
    </row>
    <row r="70" spans="1:2" x14ac:dyDescent="0.25">
      <c r="A70" s="365"/>
    </row>
    <row r="71" spans="1:2" x14ac:dyDescent="0.25">
      <c r="A71" s="360"/>
    </row>
    <row r="72" spans="1:2" x14ac:dyDescent="0.25">
      <c r="A72" s="365"/>
    </row>
    <row r="73" spans="1:2" x14ac:dyDescent="0.25">
      <c r="A73" s="298"/>
    </row>
    <row r="74" spans="1:2" x14ac:dyDescent="0.25">
      <c r="A74" s="397"/>
    </row>
    <row r="75" spans="1:2" x14ac:dyDescent="0.25">
      <c r="A75" s="397"/>
    </row>
    <row r="76" spans="1:2" x14ac:dyDescent="0.25">
      <c r="A76" s="28"/>
    </row>
    <row r="77" spans="1:2" x14ac:dyDescent="0.25">
      <c r="A77" s="257"/>
    </row>
    <row r="78" spans="1:2" x14ac:dyDescent="0.25">
      <c r="A78" s="257"/>
    </row>
    <row r="79" spans="1:2" x14ac:dyDescent="0.25">
      <c r="A79" s="28"/>
    </row>
    <row r="80" spans="1:2" x14ac:dyDescent="0.25">
      <c r="A80" s="257"/>
    </row>
    <row r="81" spans="1:1" x14ac:dyDescent="0.25">
      <c r="A81" s="257"/>
    </row>
    <row r="82" spans="1:1" x14ac:dyDescent="0.25">
      <c r="A82" s="28"/>
    </row>
    <row r="83" spans="1:1" x14ac:dyDescent="0.25">
      <c r="A83" s="321"/>
    </row>
    <row r="84" spans="1:1" x14ac:dyDescent="0.25">
      <c r="A84" s="321"/>
    </row>
    <row r="85" spans="1:1" x14ac:dyDescent="0.25">
      <c r="A85" s="321"/>
    </row>
    <row r="86" spans="1:1" x14ac:dyDescent="0.25">
      <c r="A86" s="321"/>
    </row>
    <row r="87" spans="1:1" x14ac:dyDescent="0.25">
      <c r="A87" s="321"/>
    </row>
    <row r="88" spans="1:1" x14ac:dyDescent="0.25">
      <c r="A88" s="321"/>
    </row>
    <row r="89" spans="1:1" x14ac:dyDescent="0.25">
      <c r="A89" s="298"/>
    </row>
    <row r="90" spans="1:1" ht="15.75" thickBot="1" x14ac:dyDescent="0.3">
      <c r="A90" s="33"/>
    </row>
    <row r="91" spans="1:1" ht="15.75" thickTop="1" x14ac:dyDescent="0.25"/>
  </sheetData>
  <sortState xmlns:xlrd2="http://schemas.microsoft.com/office/spreadsheetml/2017/richdata2" ref="A1:A80">
    <sortCondition ref="A1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61A8-E922-4924-9CD8-410C3B86FBDF}">
  <dimension ref="A1:L75"/>
  <sheetViews>
    <sheetView topLeftCell="A44" workbookViewId="0">
      <selection activeCell="B45" sqref="B45"/>
    </sheetView>
  </sheetViews>
  <sheetFormatPr defaultRowHeight="15" x14ac:dyDescent="0.25"/>
  <cols>
    <col min="4" max="4" width="10.140625" bestFit="1" customWidth="1"/>
    <col min="5" max="8" width="9.5703125" bestFit="1" customWidth="1"/>
  </cols>
  <sheetData>
    <row r="1" spans="1:12" ht="75.75" thickTop="1" x14ac:dyDescent="0.25">
      <c r="A1" s="27" t="s">
        <v>262</v>
      </c>
      <c r="B1" s="188" t="s">
        <v>349</v>
      </c>
      <c r="C1" s="270" t="s">
        <v>6</v>
      </c>
      <c r="D1" s="209">
        <v>2547.8999999999996</v>
      </c>
      <c r="E1" s="361">
        <v>593.9</v>
      </c>
      <c r="F1" s="61">
        <v>394.9</v>
      </c>
      <c r="G1" s="61">
        <v>1168.5999999999999</v>
      </c>
      <c r="H1" s="361">
        <v>716.3</v>
      </c>
      <c r="L1" s="27" t="s">
        <v>262</v>
      </c>
    </row>
    <row r="2" spans="1:12" ht="90" x14ac:dyDescent="0.25">
      <c r="A2" s="360" t="s">
        <v>222</v>
      </c>
      <c r="B2" s="29" t="s">
        <v>194</v>
      </c>
      <c r="C2" s="271" t="s">
        <v>6</v>
      </c>
      <c r="D2" s="210">
        <v>4361.9400000000005</v>
      </c>
      <c r="E2" s="361">
        <v>1312.1</v>
      </c>
      <c r="F2" s="361">
        <v>1175</v>
      </c>
      <c r="G2" s="361">
        <v>327.60000000000002</v>
      </c>
      <c r="H2" s="361">
        <v>1320.1999999999998</v>
      </c>
      <c r="L2" s="360" t="s">
        <v>222</v>
      </c>
    </row>
    <row r="3" spans="1:12" ht="75" x14ac:dyDescent="0.25">
      <c r="A3" s="360" t="s">
        <v>237</v>
      </c>
      <c r="B3" s="182" t="s">
        <v>195</v>
      </c>
      <c r="C3" s="271" t="s">
        <v>6</v>
      </c>
      <c r="D3" s="210">
        <v>4915.58</v>
      </c>
      <c r="E3" s="361">
        <v>1414.5</v>
      </c>
      <c r="F3" s="361">
        <v>885.1</v>
      </c>
      <c r="G3" s="361">
        <v>811</v>
      </c>
      <c r="H3" s="361">
        <v>840.6</v>
      </c>
      <c r="L3" s="360" t="s">
        <v>237</v>
      </c>
    </row>
    <row r="4" spans="1:12" ht="135" x14ac:dyDescent="0.25">
      <c r="A4" s="360" t="s">
        <v>261</v>
      </c>
      <c r="B4" s="182" t="s">
        <v>57</v>
      </c>
      <c r="C4" s="271" t="s">
        <v>6</v>
      </c>
      <c r="D4" s="210">
        <v>5047.51</v>
      </c>
      <c r="E4" s="361">
        <v>1497.8</v>
      </c>
      <c r="F4" s="361">
        <v>1036.3</v>
      </c>
      <c r="G4" s="361">
        <v>1042.0999999999999</v>
      </c>
      <c r="H4" s="361">
        <v>977.19999999999993</v>
      </c>
      <c r="L4" s="360" t="s">
        <v>261</v>
      </c>
    </row>
    <row r="5" spans="1:12" ht="90" x14ac:dyDescent="0.25">
      <c r="A5" s="360" t="s">
        <v>224</v>
      </c>
      <c r="B5" s="29" t="s">
        <v>39</v>
      </c>
      <c r="C5" s="271" t="s">
        <v>6</v>
      </c>
      <c r="D5" s="210">
        <v>4942.9399999999996</v>
      </c>
      <c r="E5" s="361">
        <v>1822.3000000000002</v>
      </c>
      <c r="F5" s="361">
        <v>1079.2</v>
      </c>
      <c r="G5" s="361">
        <v>1850.3000000000002</v>
      </c>
      <c r="H5" s="361">
        <v>1196.4000000000001</v>
      </c>
      <c r="L5" s="360" t="s">
        <v>224</v>
      </c>
    </row>
    <row r="6" spans="1:12" ht="150" x14ac:dyDescent="0.25">
      <c r="A6" s="360" t="s">
        <v>244</v>
      </c>
      <c r="B6" s="182" t="s">
        <v>245</v>
      </c>
      <c r="C6" s="271" t="s">
        <v>6</v>
      </c>
      <c r="D6" s="210">
        <v>4609.66</v>
      </c>
      <c r="E6" s="361">
        <v>1630.4</v>
      </c>
      <c r="F6" s="361">
        <v>1145.9000000000001</v>
      </c>
      <c r="G6" s="361">
        <v>890.31000000000006</v>
      </c>
      <c r="H6" s="361">
        <v>1136.1999999999998</v>
      </c>
      <c r="L6" s="360" t="s">
        <v>244</v>
      </c>
    </row>
    <row r="7" spans="1:12" ht="180" x14ac:dyDescent="0.25">
      <c r="A7" s="360" t="s">
        <v>233</v>
      </c>
      <c r="B7" s="182" t="s">
        <v>234</v>
      </c>
      <c r="C7" s="271" t="s">
        <v>6</v>
      </c>
      <c r="D7" s="210">
        <v>3550.9</v>
      </c>
      <c r="E7" s="361">
        <v>935.3</v>
      </c>
      <c r="F7" s="361">
        <v>902.7</v>
      </c>
      <c r="G7" s="361">
        <v>727.3</v>
      </c>
      <c r="H7" s="361">
        <v>505</v>
      </c>
      <c r="L7" s="360" t="s">
        <v>233</v>
      </c>
    </row>
    <row r="8" spans="1:12" ht="120" x14ac:dyDescent="0.25">
      <c r="A8" s="360" t="s">
        <v>225</v>
      </c>
      <c r="B8" s="182" t="s">
        <v>38</v>
      </c>
      <c r="C8" s="271" t="s">
        <v>6</v>
      </c>
      <c r="D8" s="210">
        <v>3518.1400000000003</v>
      </c>
      <c r="E8" s="361">
        <v>1732.6</v>
      </c>
      <c r="F8" s="361">
        <v>896.09999999999991</v>
      </c>
      <c r="G8" s="361">
        <v>314.10000000000002</v>
      </c>
      <c r="H8" s="361">
        <v>1165.8000000000002</v>
      </c>
      <c r="L8" s="360" t="s">
        <v>225</v>
      </c>
    </row>
    <row r="9" spans="1:12" ht="150" x14ac:dyDescent="0.25">
      <c r="A9" s="360" t="s">
        <v>236</v>
      </c>
      <c r="B9" s="182" t="s">
        <v>193</v>
      </c>
      <c r="C9" s="271" t="s">
        <v>6</v>
      </c>
      <c r="D9" s="210">
        <v>4897.2700000000004</v>
      </c>
      <c r="E9" s="361">
        <v>600.90000000000009</v>
      </c>
      <c r="F9" s="361">
        <v>1016.7</v>
      </c>
      <c r="G9" s="361">
        <v>595.79999999999995</v>
      </c>
      <c r="H9" s="361">
        <v>1089.9000000000001</v>
      </c>
      <c r="L9" s="360" t="s">
        <v>236</v>
      </c>
    </row>
    <row r="10" spans="1:12" ht="135" x14ac:dyDescent="0.25">
      <c r="A10" s="360" t="s">
        <v>246</v>
      </c>
      <c r="B10" s="182" t="s">
        <v>247</v>
      </c>
      <c r="C10" s="271" t="s">
        <v>6</v>
      </c>
      <c r="D10" s="210">
        <v>1729.4</v>
      </c>
      <c r="E10" s="361">
        <v>281.60000000000002</v>
      </c>
      <c r="F10" s="361">
        <v>222.4</v>
      </c>
      <c r="G10" s="361">
        <v>175.6</v>
      </c>
      <c r="H10" s="361">
        <v>490.4</v>
      </c>
      <c r="L10" s="360" t="s">
        <v>246</v>
      </c>
    </row>
    <row r="11" spans="1:12" ht="75" x14ac:dyDescent="0.25">
      <c r="A11" s="360" t="s">
        <v>97</v>
      </c>
      <c r="B11" s="29" t="s">
        <v>40</v>
      </c>
      <c r="C11" s="271" t="s">
        <v>6</v>
      </c>
      <c r="D11" s="210">
        <v>39.4</v>
      </c>
      <c r="E11" s="361">
        <v>0</v>
      </c>
      <c r="F11" s="361">
        <v>0</v>
      </c>
      <c r="G11" s="361">
        <v>0</v>
      </c>
      <c r="H11" s="361">
        <v>377.4</v>
      </c>
      <c r="L11" s="360" t="s">
        <v>97</v>
      </c>
    </row>
    <row r="12" spans="1:12" ht="75" x14ac:dyDescent="0.25">
      <c r="A12" s="360" t="s">
        <v>264</v>
      </c>
      <c r="B12" s="29" t="s">
        <v>351</v>
      </c>
      <c r="C12" s="271" t="s">
        <v>6</v>
      </c>
      <c r="D12" s="210">
        <v>5307.8</v>
      </c>
      <c r="E12" s="361">
        <v>1192.7</v>
      </c>
      <c r="F12" s="361">
        <v>546.90000000000009</v>
      </c>
      <c r="G12" s="361">
        <v>974.40000000000009</v>
      </c>
      <c r="H12" s="361">
        <v>786</v>
      </c>
      <c r="L12" s="360" t="s">
        <v>264</v>
      </c>
    </row>
    <row r="13" spans="1:12" ht="75" x14ac:dyDescent="0.25">
      <c r="A13" s="360" t="s">
        <v>270</v>
      </c>
      <c r="B13" s="29" t="s">
        <v>58</v>
      </c>
      <c r="C13" s="271" t="s">
        <v>6</v>
      </c>
      <c r="D13" s="210">
        <v>4190.1899999999996</v>
      </c>
      <c r="E13" s="361">
        <v>892</v>
      </c>
      <c r="F13" s="361">
        <v>1391.1999999999998</v>
      </c>
      <c r="G13" s="361">
        <v>1100.5999999999999</v>
      </c>
      <c r="H13" s="361">
        <v>1049.0999999999999</v>
      </c>
      <c r="L13" s="360" t="s">
        <v>270</v>
      </c>
    </row>
    <row r="14" spans="1:12" ht="45" x14ac:dyDescent="0.25">
      <c r="A14" s="360" t="s">
        <v>242</v>
      </c>
      <c r="B14" s="182" t="s">
        <v>243</v>
      </c>
      <c r="C14" s="271" t="s">
        <v>6</v>
      </c>
      <c r="D14" s="210">
        <v>4243.79</v>
      </c>
      <c r="E14" s="361">
        <v>534.29999999999995</v>
      </c>
      <c r="F14" s="361">
        <v>785.7</v>
      </c>
      <c r="G14" s="361">
        <v>1000.8</v>
      </c>
      <c r="H14" s="361">
        <v>1093.8200000000002</v>
      </c>
      <c r="L14" s="360" t="s">
        <v>242</v>
      </c>
    </row>
    <row r="15" spans="1:12" ht="105" x14ac:dyDescent="0.25">
      <c r="A15" s="360" t="s">
        <v>371</v>
      </c>
      <c r="B15" s="29" t="s">
        <v>73</v>
      </c>
      <c r="C15" s="271" t="s">
        <v>6</v>
      </c>
      <c r="D15" s="210">
        <v>915.8</v>
      </c>
      <c r="E15" s="361">
        <v>1450.6</v>
      </c>
      <c r="F15" s="361">
        <v>722.5</v>
      </c>
      <c r="G15" s="361">
        <v>372</v>
      </c>
      <c r="H15" s="361">
        <v>730.9</v>
      </c>
      <c r="L15" s="360" t="s">
        <v>371</v>
      </c>
    </row>
    <row r="16" spans="1:12" ht="75" x14ac:dyDescent="0.25">
      <c r="A16" s="360" t="s">
        <v>269</v>
      </c>
      <c r="B16" s="29" t="s">
        <v>201</v>
      </c>
      <c r="C16" s="271" t="s">
        <v>6</v>
      </c>
      <c r="D16" s="210">
        <v>3192</v>
      </c>
      <c r="E16" s="361">
        <v>1244.9000000000001</v>
      </c>
      <c r="F16" s="361">
        <v>1375.4</v>
      </c>
      <c r="G16" s="361">
        <v>300.3</v>
      </c>
      <c r="H16" s="361">
        <v>362.75</v>
      </c>
      <c r="L16" s="360" t="s">
        <v>269</v>
      </c>
    </row>
    <row r="17" spans="1:12" ht="165" x14ac:dyDescent="0.25">
      <c r="A17" s="360" t="s">
        <v>259</v>
      </c>
      <c r="B17" s="182" t="s">
        <v>468</v>
      </c>
      <c r="C17" s="271" t="s">
        <v>6</v>
      </c>
      <c r="D17" s="210">
        <v>4209.2700000000004</v>
      </c>
      <c r="E17" s="361">
        <v>1307.2</v>
      </c>
      <c r="F17" s="361">
        <v>338.1</v>
      </c>
      <c r="G17" s="361">
        <v>359.45000000000005</v>
      </c>
      <c r="H17" s="361">
        <v>1081.25</v>
      </c>
      <c r="L17" s="360" t="s">
        <v>259</v>
      </c>
    </row>
    <row r="18" spans="1:12" ht="90" x14ac:dyDescent="0.25">
      <c r="A18" s="360" t="s">
        <v>238</v>
      </c>
      <c r="B18" s="182" t="s">
        <v>15</v>
      </c>
      <c r="C18" s="271" t="s">
        <v>6</v>
      </c>
      <c r="D18" s="210">
        <v>5371.3700000000008</v>
      </c>
      <c r="E18" s="361">
        <v>676.6</v>
      </c>
      <c r="F18" s="361">
        <v>893.3</v>
      </c>
      <c r="G18" s="361">
        <v>803</v>
      </c>
      <c r="H18" s="361">
        <v>732.6</v>
      </c>
      <c r="L18" s="360" t="s">
        <v>238</v>
      </c>
    </row>
    <row r="19" spans="1:12" ht="120" x14ac:dyDescent="0.25">
      <c r="A19" s="360" t="s">
        <v>240</v>
      </c>
      <c r="B19" s="182" t="s">
        <v>37</v>
      </c>
      <c r="C19" s="271" t="s">
        <v>6</v>
      </c>
      <c r="D19" s="210">
        <v>5154.4699999999993</v>
      </c>
      <c r="E19" s="361">
        <v>1408.85</v>
      </c>
      <c r="F19" s="361">
        <v>1004.7</v>
      </c>
      <c r="G19" s="361">
        <v>598.20000000000005</v>
      </c>
      <c r="H19" s="361">
        <v>902.90000000000009</v>
      </c>
      <c r="L19" s="360" t="s">
        <v>240</v>
      </c>
    </row>
    <row r="20" spans="1:12" ht="150" x14ac:dyDescent="0.25">
      <c r="A20" s="360" t="s">
        <v>260</v>
      </c>
      <c r="B20" s="182" t="s">
        <v>60</v>
      </c>
      <c r="C20" s="271" t="s">
        <v>6</v>
      </c>
      <c r="D20" s="210">
        <v>5050.6000000000004</v>
      </c>
      <c r="E20" s="361">
        <v>1510.8999999999999</v>
      </c>
      <c r="F20" s="361">
        <v>911.9</v>
      </c>
      <c r="G20" s="361">
        <v>452.5</v>
      </c>
      <c r="H20" s="361">
        <v>904.6</v>
      </c>
      <c r="L20" s="360" t="s">
        <v>260</v>
      </c>
    </row>
    <row r="21" spans="1:12" ht="180" x14ac:dyDescent="0.25">
      <c r="A21" s="360" t="s">
        <v>476</v>
      </c>
      <c r="B21" s="182" t="s">
        <v>475</v>
      </c>
      <c r="C21" s="271" t="s">
        <v>6</v>
      </c>
      <c r="D21" s="210">
        <v>476.59999999999997</v>
      </c>
      <c r="E21" s="361">
        <v>1595.4</v>
      </c>
      <c r="F21" s="361">
        <v>1390.8</v>
      </c>
      <c r="G21" s="361">
        <v>747.8</v>
      </c>
      <c r="H21" s="361">
        <v>1056.1999999999998</v>
      </c>
      <c r="L21" s="360" t="s">
        <v>476</v>
      </c>
    </row>
    <row r="22" spans="1:12" ht="75" x14ac:dyDescent="0.25">
      <c r="A22" s="360" t="s">
        <v>258</v>
      </c>
      <c r="B22" s="29" t="s">
        <v>61</v>
      </c>
      <c r="C22" s="271" t="s">
        <v>6</v>
      </c>
      <c r="D22" s="210">
        <v>4566.25</v>
      </c>
      <c r="E22" s="361">
        <v>825.8</v>
      </c>
      <c r="F22" s="361">
        <v>140.4</v>
      </c>
      <c r="G22" s="361">
        <v>273.7</v>
      </c>
      <c r="H22" s="361">
        <v>344.8</v>
      </c>
      <c r="L22" s="360" t="s">
        <v>258</v>
      </c>
    </row>
    <row r="23" spans="1:12" ht="75" x14ac:dyDescent="0.25">
      <c r="A23" s="360" t="s">
        <v>261</v>
      </c>
      <c r="B23" s="29" t="s">
        <v>62</v>
      </c>
      <c r="C23" s="271" t="s">
        <v>6</v>
      </c>
      <c r="D23" s="210">
        <v>4403.96</v>
      </c>
      <c r="E23" s="361">
        <v>826.5</v>
      </c>
      <c r="F23" s="361">
        <v>790.6</v>
      </c>
      <c r="G23" s="361">
        <v>463.79999999999995</v>
      </c>
      <c r="H23" s="361">
        <v>623.70000000000005</v>
      </c>
      <c r="L23" s="360" t="s">
        <v>223</v>
      </c>
    </row>
    <row r="24" spans="1:12" ht="135" x14ac:dyDescent="0.25">
      <c r="A24" s="360" t="s">
        <v>223</v>
      </c>
      <c r="B24" s="182" t="s">
        <v>196</v>
      </c>
      <c r="C24" s="271" t="s">
        <v>6</v>
      </c>
      <c r="D24" s="210">
        <v>5029.3900000000003</v>
      </c>
      <c r="E24" s="361">
        <v>1207.8000000000002</v>
      </c>
      <c r="F24" s="361">
        <v>1169.6000000000001</v>
      </c>
      <c r="G24" s="361">
        <v>954.9</v>
      </c>
      <c r="H24" s="361">
        <v>1273.5999999999999</v>
      </c>
      <c r="L24" s="360" t="s">
        <v>111</v>
      </c>
    </row>
    <row r="25" spans="1:12" ht="180" x14ac:dyDescent="0.25">
      <c r="A25" s="360" t="s">
        <v>111</v>
      </c>
      <c r="B25" s="182" t="s">
        <v>355</v>
      </c>
      <c r="C25" s="271" t="s">
        <v>6</v>
      </c>
      <c r="D25" s="210">
        <v>3803.7999999999997</v>
      </c>
      <c r="E25" s="361">
        <v>1018.12</v>
      </c>
      <c r="F25" s="361">
        <v>623.70000000000005</v>
      </c>
      <c r="G25" s="361">
        <v>417.59999999999997</v>
      </c>
      <c r="H25" s="361">
        <v>1175.5</v>
      </c>
      <c r="L25" s="360" t="s">
        <v>220</v>
      </c>
    </row>
    <row r="26" spans="1:12" ht="180" x14ac:dyDescent="0.25">
      <c r="A26" s="360" t="s">
        <v>220</v>
      </c>
      <c r="B26" s="182" t="s">
        <v>221</v>
      </c>
      <c r="C26" s="271" t="s">
        <v>6</v>
      </c>
      <c r="D26" s="210">
        <v>2775.0699999999997</v>
      </c>
      <c r="E26" s="361">
        <v>1211.2</v>
      </c>
      <c r="F26" s="361">
        <v>1274.0999999999999</v>
      </c>
      <c r="G26" s="361">
        <v>128.30000000000001</v>
      </c>
      <c r="H26" s="361">
        <v>1120.5</v>
      </c>
      <c r="L26" s="360" t="s">
        <v>272</v>
      </c>
    </row>
    <row r="27" spans="1:12" ht="135" x14ac:dyDescent="0.25">
      <c r="A27" s="360" t="s">
        <v>272</v>
      </c>
      <c r="B27" s="182" t="s">
        <v>356</v>
      </c>
      <c r="C27" s="271" t="s">
        <v>6</v>
      </c>
      <c r="D27" s="210">
        <v>2545.0700000000002</v>
      </c>
      <c r="E27" s="361">
        <v>1057</v>
      </c>
      <c r="F27" s="361">
        <v>1101.6000000000001</v>
      </c>
      <c r="G27" s="361">
        <v>533.4</v>
      </c>
      <c r="H27" s="361">
        <v>559.1</v>
      </c>
      <c r="L27" s="360" t="s">
        <v>248</v>
      </c>
    </row>
    <row r="28" spans="1:12" ht="75" x14ac:dyDescent="0.25">
      <c r="A28" s="360" t="s">
        <v>248</v>
      </c>
      <c r="B28" s="29" t="s">
        <v>249</v>
      </c>
      <c r="C28" s="271" t="s">
        <v>6</v>
      </c>
      <c r="D28" s="210">
        <v>5219.2</v>
      </c>
      <c r="E28" s="361">
        <v>0</v>
      </c>
      <c r="F28" s="361">
        <v>732.3</v>
      </c>
      <c r="G28" s="361">
        <v>473.79999999999995</v>
      </c>
      <c r="H28" s="361">
        <v>882</v>
      </c>
      <c r="L28" s="360" t="s">
        <v>372</v>
      </c>
    </row>
    <row r="29" spans="1:12" ht="105" x14ac:dyDescent="0.25">
      <c r="A29" s="360" t="s">
        <v>372</v>
      </c>
      <c r="B29" s="182" t="s">
        <v>74</v>
      </c>
      <c r="C29" s="271" t="s">
        <v>6</v>
      </c>
      <c r="D29" s="210">
        <v>2078.34</v>
      </c>
      <c r="E29" s="361">
        <v>789.2</v>
      </c>
      <c r="F29" s="361">
        <v>1032.0999999999999</v>
      </c>
      <c r="G29" s="361">
        <v>716.4</v>
      </c>
      <c r="H29" s="361">
        <v>772</v>
      </c>
      <c r="L29" s="360" t="s">
        <v>99</v>
      </c>
    </row>
    <row r="30" spans="1:12" ht="75" x14ac:dyDescent="0.25">
      <c r="A30" s="360" t="s">
        <v>99</v>
      </c>
      <c r="B30" s="29" t="s">
        <v>471</v>
      </c>
      <c r="C30" s="271" t="s">
        <v>6</v>
      </c>
      <c r="D30" s="210">
        <v>4627.8999999999996</v>
      </c>
      <c r="E30" s="361">
        <v>1621.5</v>
      </c>
      <c r="F30" s="361">
        <v>605.5</v>
      </c>
      <c r="G30" s="361">
        <v>953.80000000000007</v>
      </c>
      <c r="H30" s="361">
        <v>1342.2</v>
      </c>
      <c r="L30" s="360" t="s">
        <v>231</v>
      </c>
    </row>
    <row r="31" spans="1:12" ht="135" x14ac:dyDescent="0.25">
      <c r="A31" s="360" t="s">
        <v>231</v>
      </c>
      <c r="B31" s="182" t="s">
        <v>274</v>
      </c>
      <c r="C31" s="271" t="s">
        <v>6</v>
      </c>
      <c r="D31" s="210">
        <v>6124.9400000000005</v>
      </c>
      <c r="E31" s="361">
        <v>1172.95</v>
      </c>
      <c r="F31" s="361">
        <v>1129</v>
      </c>
      <c r="G31" s="361">
        <v>1066</v>
      </c>
      <c r="H31" s="361">
        <v>740.90000000000009</v>
      </c>
      <c r="L31" s="360" t="s">
        <v>265</v>
      </c>
    </row>
    <row r="32" spans="1:12" ht="60" x14ac:dyDescent="0.25">
      <c r="A32" s="360" t="s">
        <v>265</v>
      </c>
      <c r="B32" s="29" t="s">
        <v>63</v>
      </c>
      <c r="C32" s="271" t="s">
        <v>6</v>
      </c>
      <c r="D32" s="210">
        <v>5224.2700000000004</v>
      </c>
      <c r="E32" s="361">
        <v>1184.8699999999999</v>
      </c>
      <c r="F32" s="361">
        <v>565.29999999999995</v>
      </c>
      <c r="G32" s="361">
        <v>618.4</v>
      </c>
      <c r="H32" s="361">
        <v>307.2</v>
      </c>
      <c r="L32" s="360" t="s">
        <v>251</v>
      </c>
    </row>
    <row r="33" spans="1:12" ht="60" x14ac:dyDescent="0.25">
      <c r="A33" s="360" t="s">
        <v>251</v>
      </c>
      <c r="B33" s="29" t="s">
        <v>14</v>
      </c>
      <c r="C33" s="271" t="s">
        <v>6</v>
      </c>
      <c r="D33" s="210">
        <v>4903.79</v>
      </c>
      <c r="E33" s="361">
        <v>1417</v>
      </c>
      <c r="F33" s="361">
        <v>1151.3000000000002</v>
      </c>
      <c r="G33" s="361">
        <v>1399.4</v>
      </c>
      <c r="H33" s="361">
        <v>1743.4</v>
      </c>
      <c r="L33" s="360" t="s">
        <v>226</v>
      </c>
    </row>
    <row r="34" spans="1:12" ht="195" x14ac:dyDescent="0.25">
      <c r="A34" s="360" t="s">
        <v>226</v>
      </c>
      <c r="B34" s="182" t="s">
        <v>273</v>
      </c>
      <c r="C34" s="271" t="s">
        <v>6</v>
      </c>
      <c r="D34" s="210">
        <v>4778.9699999999993</v>
      </c>
      <c r="E34" s="361">
        <v>1442</v>
      </c>
      <c r="F34" s="361">
        <v>572.1</v>
      </c>
      <c r="G34" s="361">
        <v>499.3</v>
      </c>
      <c r="H34" s="361">
        <v>515</v>
      </c>
      <c r="L34" s="360" t="s">
        <v>267</v>
      </c>
    </row>
    <row r="35" spans="1:12" ht="60" x14ac:dyDescent="0.25">
      <c r="A35" s="360" t="s">
        <v>267</v>
      </c>
      <c r="B35" s="29" t="s">
        <v>64</v>
      </c>
      <c r="C35" s="271" t="s">
        <v>6</v>
      </c>
      <c r="D35" s="210">
        <v>5172.4399999999996</v>
      </c>
      <c r="E35" s="361">
        <v>1537.6</v>
      </c>
      <c r="F35" s="361">
        <v>1661.9</v>
      </c>
      <c r="G35" s="361">
        <v>1251.6000000000001</v>
      </c>
      <c r="H35" s="361">
        <v>1026.3000000000002</v>
      </c>
      <c r="L35" s="360" t="s">
        <v>266</v>
      </c>
    </row>
    <row r="36" spans="1:12" ht="105" x14ac:dyDescent="0.25">
      <c r="A36" s="360" t="s">
        <v>266</v>
      </c>
      <c r="B36" s="29" t="s">
        <v>352</v>
      </c>
      <c r="C36" s="271" t="s">
        <v>6</v>
      </c>
      <c r="D36" s="210">
        <v>3635.67</v>
      </c>
      <c r="E36" s="361">
        <v>1304.5999999999999</v>
      </c>
      <c r="F36" s="361">
        <v>338.29999999999995</v>
      </c>
      <c r="G36" s="361">
        <v>289.95</v>
      </c>
      <c r="H36" s="361">
        <v>1070.5</v>
      </c>
      <c r="L36" s="360" t="s">
        <v>235</v>
      </c>
    </row>
    <row r="37" spans="1:12" ht="60" x14ac:dyDescent="0.25">
      <c r="A37" s="360" t="s">
        <v>235</v>
      </c>
      <c r="B37" s="29" t="s">
        <v>507</v>
      </c>
      <c r="C37" s="271" t="s">
        <v>6</v>
      </c>
      <c r="D37" s="210">
        <v>2334.5099999999998</v>
      </c>
      <c r="E37" s="361">
        <v>358</v>
      </c>
      <c r="F37" s="361">
        <v>0</v>
      </c>
      <c r="G37" s="361">
        <v>0</v>
      </c>
      <c r="H37" s="361">
        <v>345.2</v>
      </c>
      <c r="L37" s="365" t="s">
        <v>373</v>
      </c>
    </row>
    <row r="38" spans="1:12" ht="135" x14ac:dyDescent="0.25">
      <c r="A38" s="365" t="s">
        <v>373</v>
      </c>
      <c r="B38" s="181" t="s">
        <v>374</v>
      </c>
      <c r="C38" s="273" t="s">
        <v>6</v>
      </c>
      <c r="D38" s="216">
        <v>2678</v>
      </c>
      <c r="E38" s="361">
        <v>1164.6999999999998</v>
      </c>
      <c r="F38" s="71">
        <v>816.2</v>
      </c>
      <c r="G38" s="361">
        <v>1253.8999999999999</v>
      </c>
      <c r="H38" s="361">
        <v>797.1</v>
      </c>
      <c r="L38" s="365" t="s">
        <v>112</v>
      </c>
    </row>
    <row r="39" spans="1:12" ht="180" x14ac:dyDescent="0.25">
      <c r="A39" s="365" t="s">
        <v>112</v>
      </c>
      <c r="B39" s="181" t="s">
        <v>78</v>
      </c>
      <c r="C39" s="273" t="s">
        <v>6</v>
      </c>
      <c r="D39" s="295">
        <v>0</v>
      </c>
      <c r="E39" s="361">
        <v>0</v>
      </c>
      <c r="F39" s="71">
        <v>1063.2</v>
      </c>
      <c r="G39" s="361">
        <v>862.8</v>
      </c>
      <c r="H39" s="361">
        <v>942.6</v>
      </c>
      <c r="L39" s="365" t="s">
        <v>127</v>
      </c>
    </row>
    <row r="40" spans="1:12" ht="120" x14ac:dyDescent="0.25">
      <c r="A40" s="365" t="s">
        <v>127</v>
      </c>
      <c r="B40" s="181" t="s">
        <v>128</v>
      </c>
      <c r="C40" s="273" t="s">
        <v>6</v>
      </c>
      <c r="D40" s="219">
        <v>0</v>
      </c>
      <c r="E40" s="361">
        <v>0</v>
      </c>
      <c r="F40" s="71">
        <v>1083.0999999999999</v>
      </c>
      <c r="G40" s="361">
        <v>885.7</v>
      </c>
      <c r="H40" s="361">
        <v>1234.4000000000001</v>
      </c>
      <c r="L40" s="365" t="s">
        <v>106</v>
      </c>
    </row>
    <row r="41" spans="1:12" ht="150" x14ac:dyDescent="0.25">
      <c r="A41" s="365" t="s">
        <v>106</v>
      </c>
      <c r="B41" s="181" t="s">
        <v>83</v>
      </c>
      <c r="C41" s="273" t="s">
        <v>6</v>
      </c>
      <c r="D41" s="219">
        <v>0</v>
      </c>
      <c r="E41" s="361">
        <v>0</v>
      </c>
      <c r="F41" s="71">
        <v>976</v>
      </c>
      <c r="G41" s="361">
        <v>1238.5999999999999</v>
      </c>
      <c r="H41" s="361">
        <v>813.19999999999993</v>
      </c>
      <c r="L41" s="365" t="s">
        <v>299</v>
      </c>
    </row>
    <row r="42" spans="1:12" ht="105" x14ac:dyDescent="0.25">
      <c r="A42" s="365" t="s">
        <v>299</v>
      </c>
      <c r="B42" s="388" t="s">
        <v>473</v>
      </c>
      <c r="C42" s="273" t="s">
        <v>6</v>
      </c>
      <c r="D42" s="219">
        <v>0</v>
      </c>
      <c r="E42" s="361">
        <v>0</v>
      </c>
      <c r="F42" s="71">
        <v>553.30000000000007</v>
      </c>
      <c r="G42" s="361">
        <v>1075</v>
      </c>
      <c r="H42" s="361">
        <v>635.80000000000007</v>
      </c>
      <c r="L42" s="365" t="s">
        <v>300</v>
      </c>
    </row>
    <row r="43" spans="1:12" ht="75" x14ac:dyDescent="0.25">
      <c r="A43" s="365" t="s">
        <v>236</v>
      </c>
      <c r="B43" s="181" t="s">
        <v>302</v>
      </c>
      <c r="C43" s="273" t="s">
        <v>6</v>
      </c>
      <c r="D43" s="219">
        <v>0</v>
      </c>
      <c r="E43" s="361">
        <v>0</v>
      </c>
      <c r="F43" s="71">
        <v>1395.5</v>
      </c>
      <c r="G43" s="361">
        <v>2965.3999999999996</v>
      </c>
      <c r="H43" s="361">
        <v>1977.61</v>
      </c>
      <c r="L43" s="365" t="s">
        <v>396</v>
      </c>
    </row>
    <row r="44" spans="1:12" ht="180" x14ac:dyDescent="0.25">
      <c r="A44" s="365" t="s">
        <v>235</v>
      </c>
      <c r="B44" s="324" t="s">
        <v>376</v>
      </c>
      <c r="C44" s="273" t="s">
        <v>6</v>
      </c>
      <c r="D44" s="409">
        <v>0</v>
      </c>
      <c r="E44" s="361">
        <v>0</v>
      </c>
      <c r="F44" s="71">
        <v>0</v>
      </c>
      <c r="G44" s="361">
        <v>0</v>
      </c>
      <c r="H44" s="361">
        <v>615.4</v>
      </c>
      <c r="L44" s="365" t="s">
        <v>107</v>
      </c>
    </row>
    <row r="45" spans="1:12" ht="105" x14ac:dyDescent="0.25">
      <c r="A45" s="365" t="s">
        <v>300</v>
      </c>
      <c r="B45" s="326" t="s">
        <v>301</v>
      </c>
      <c r="C45" s="273" t="s">
        <v>6</v>
      </c>
      <c r="D45" s="409">
        <v>0</v>
      </c>
      <c r="E45" s="361">
        <v>0</v>
      </c>
      <c r="F45" s="71">
        <v>0</v>
      </c>
      <c r="G45" s="361">
        <v>0</v>
      </c>
      <c r="H45" s="361">
        <v>843.5</v>
      </c>
      <c r="L45" s="365" t="s">
        <v>398</v>
      </c>
    </row>
    <row r="46" spans="1:12" ht="120" x14ac:dyDescent="0.25">
      <c r="A46" s="365" t="s">
        <v>396</v>
      </c>
      <c r="B46" s="324" t="s">
        <v>395</v>
      </c>
      <c r="C46" s="273" t="s">
        <v>6</v>
      </c>
      <c r="D46" s="409">
        <v>0</v>
      </c>
      <c r="E46" s="361">
        <v>0</v>
      </c>
      <c r="F46" s="71">
        <v>0</v>
      </c>
      <c r="G46" s="361">
        <v>0</v>
      </c>
      <c r="H46" s="361">
        <v>302.7</v>
      </c>
      <c r="L46" s="410" t="s">
        <v>293</v>
      </c>
    </row>
    <row r="47" spans="1:12" ht="120" x14ac:dyDescent="0.25">
      <c r="A47" s="365" t="s">
        <v>107</v>
      </c>
      <c r="B47" s="326" t="s">
        <v>208</v>
      </c>
      <c r="C47" s="273" t="s">
        <v>6</v>
      </c>
      <c r="D47" s="409">
        <v>0</v>
      </c>
      <c r="E47" s="361">
        <v>0</v>
      </c>
      <c r="F47" s="71">
        <v>0</v>
      </c>
      <c r="G47" s="361">
        <v>0</v>
      </c>
      <c r="H47" s="361">
        <v>639.9</v>
      </c>
      <c r="L47" s="365" t="s">
        <v>382</v>
      </c>
    </row>
    <row r="48" spans="1:12" ht="165" x14ac:dyDescent="0.25">
      <c r="A48" s="365" t="s">
        <v>398</v>
      </c>
      <c r="B48" s="324" t="s">
        <v>399</v>
      </c>
      <c r="C48" s="273" t="s">
        <v>6</v>
      </c>
      <c r="D48" s="409">
        <v>0</v>
      </c>
      <c r="E48" s="361">
        <v>0</v>
      </c>
      <c r="F48" s="71">
        <v>0</v>
      </c>
      <c r="G48" s="361">
        <v>0</v>
      </c>
      <c r="H48" s="361">
        <v>502.5</v>
      </c>
      <c r="L48" s="365" t="s">
        <v>599</v>
      </c>
    </row>
    <row r="49" spans="1:12" ht="105" x14ac:dyDescent="0.25">
      <c r="A49" s="410" t="s">
        <v>293</v>
      </c>
      <c r="B49" s="293" t="s">
        <v>294</v>
      </c>
      <c r="C49" s="275" t="s">
        <v>6</v>
      </c>
      <c r="D49" s="316">
        <v>1695.3</v>
      </c>
      <c r="E49" s="373">
        <v>568.20000000000005</v>
      </c>
      <c r="F49" s="373">
        <v>794.80000000000007</v>
      </c>
      <c r="G49" s="361">
        <v>649.70000000000005</v>
      </c>
      <c r="H49" s="361">
        <v>554.20000000000005</v>
      </c>
      <c r="L49" s="365" t="s">
        <v>614</v>
      </c>
    </row>
    <row r="50" spans="1:12" ht="75" x14ac:dyDescent="0.25">
      <c r="A50" s="365" t="s">
        <v>382</v>
      </c>
      <c r="B50" s="30" t="s">
        <v>381</v>
      </c>
      <c r="C50" s="273" t="s">
        <v>6</v>
      </c>
      <c r="D50" s="348">
        <v>614.29999999999995</v>
      </c>
      <c r="E50" s="373">
        <v>558.4</v>
      </c>
      <c r="F50" s="373">
        <v>260.3</v>
      </c>
      <c r="G50" s="361">
        <v>427.7</v>
      </c>
      <c r="H50" s="361">
        <v>428.8</v>
      </c>
      <c r="L50" s="365" t="s">
        <v>621</v>
      </c>
    </row>
    <row r="51" spans="1:12" ht="120" x14ac:dyDescent="0.25">
      <c r="A51" s="365" t="s">
        <v>599</v>
      </c>
      <c r="B51" s="382" t="s">
        <v>639</v>
      </c>
      <c r="C51" s="273" t="s">
        <v>6</v>
      </c>
      <c r="D51" s="348">
        <v>0</v>
      </c>
      <c r="E51" s="373">
        <v>0</v>
      </c>
      <c r="F51" s="373">
        <v>0</v>
      </c>
      <c r="G51" s="361">
        <v>164.5</v>
      </c>
      <c r="H51" s="361">
        <v>318.3</v>
      </c>
      <c r="L51" s="365" t="s">
        <v>239</v>
      </c>
    </row>
    <row r="52" spans="1:12" ht="60" x14ac:dyDescent="0.25">
      <c r="A52" s="365" t="s">
        <v>614</v>
      </c>
      <c r="B52" s="326" t="s">
        <v>613</v>
      </c>
      <c r="C52" s="273" t="s">
        <v>6</v>
      </c>
      <c r="D52" s="348">
        <v>0</v>
      </c>
      <c r="E52" s="373">
        <v>0</v>
      </c>
      <c r="F52" s="373">
        <v>0</v>
      </c>
      <c r="G52" s="373">
        <v>0</v>
      </c>
      <c r="H52" s="361">
        <v>267.60000000000002</v>
      </c>
      <c r="L52" s="365" t="s">
        <v>591</v>
      </c>
    </row>
    <row r="53" spans="1:12" ht="120" x14ac:dyDescent="0.25">
      <c r="A53" s="365" t="s">
        <v>621</v>
      </c>
      <c r="B53" s="324" t="s">
        <v>620</v>
      </c>
      <c r="C53" s="273" t="s">
        <v>6</v>
      </c>
      <c r="D53" s="348">
        <v>0</v>
      </c>
      <c r="E53" s="373">
        <v>0</v>
      </c>
      <c r="F53" s="373">
        <v>0</v>
      </c>
      <c r="G53" s="373">
        <v>0</v>
      </c>
      <c r="H53" s="361">
        <v>570.1</v>
      </c>
      <c r="L53" s="365" t="s">
        <v>296</v>
      </c>
    </row>
    <row r="54" spans="1:12" ht="105" x14ac:dyDescent="0.25">
      <c r="A54" s="365" t="s">
        <v>239</v>
      </c>
      <c r="B54" s="326" t="s">
        <v>622</v>
      </c>
      <c r="C54" s="273" t="s">
        <v>6</v>
      </c>
      <c r="D54" s="348">
        <v>0</v>
      </c>
      <c r="E54" s="373">
        <v>0</v>
      </c>
      <c r="F54" s="373">
        <v>0</v>
      </c>
      <c r="G54" s="373">
        <v>0</v>
      </c>
      <c r="H54" s="361">
        <v>196.9</v>
      </c>
      <c r="L54" s="365" t="s">
        <v>257</v>
      </c>
    </row>
    <row r="55" spans="1:12" ht="75" x14ac:dyDescent="0.25">
      <c r="A55" s="365" t="s">
        <v>591</v>
      </c>
      <c r="B55" s="382" t="s">
        <v>590</v>
      </c>
      <c r="C55" s="273" t="s">
        <v>6</v>
      </c>
      <c r="D55" s="348">
        <v>0</v>
      </c>
      <c r="E55" s="373">
        <v>0</v>
      </c>
      <c r="F55" s="373">
        <v>0</v>
      </c>
      <c r="G55" s="361">
        <v>493.7</v>
      </c>
      <c r="H55" s="361">
        <v>584.40000000000009</v>
      </c>
      <c r="L55" s="365" t="s">
        <v>125</v>
      </c>
    </row>
    <row r="56" spans="1:12" ht="90" x14ac:dyDescent="0.25">
      <c r="A56" s="365" t="s">
        <v>296</v>
      </c>
      <c r="B56" s="30" t="s">
        <v>297</v>
      </c>
      <c r="C56" s="273" t="s">
        <v>6</v>
      </c>
      <c r="D56" s="348">
        <v>812.91000000000008</v>
      </c>
      <c r="E56" s="373">
        <v>700.9</v>
      </c>
      <c r="F56" s="373">
        <v>316.8</v>
      </c>
      <c r="G56" s="361">
        <v>471.1</v>
      </c>
      <c r="H56" s="361">
        <v>775.2</v>
      </c>
      <c r="L56" s="365" t="s">
        <v>566</v>
      </c>
    </row>
    <row r="57" spans="1:12" ht="120" x14ac:dyDescent="0.25">
      <c r="A57" s="365" t="s">
        <v>257</v>
      </c>
      <c r="B57" s="181" t="s">
        <v>516</v>
      </c>
      <c r="C57" s="273" t="s">
        <v>6</v>
      </c>
      <c r="D57" s="348">
        <v>0</v>
      </c>
      <c r="E57" s="373">
        <v>215.1</v>
      </c>
      <c r="F57" s="373">
        <v>0</v>
      </c>
      <c r="G57" s="361">
        <v>242.8</v>
      </c>
      <c r="H57" s="361">
        <v>524.29999999999995</v>
      </c>
      <c r="L57" s="365" t="s">
        <v>485</v>
      </c>
    </row>
    <row r="58" spans="1:12" ht="195" x14ac:dyDescent="0.25">
      <c r="A58" s="365" t="s">
        <v>125</v>
      </c>
      <c r="B58" s="181" t="s">
        <v>126</v>
      </c>
      <c r="C58" s="273" t="s">
        <v>6</v>
      </c>
      <c r="D58" s="348">
        <v>2995.96</v>
      </c>
      <c r="E58" s="373">
        <v>1489.2</v>
      </c>
      <c r="F58" s="373">
        <v>320.39999999999998</v>
      </c>
      <c r="G58" s="361">
        <v>156.19999999999999</v>
      </c>
      <c r="H58" s="361">
        <v>231.8</v>
      </c>
      <c r="L58" s="365" t="s">
        <v>593</v>
      </c>
    </row>
    <row r="59" spans="1:12" ht="180" x14ac:dyDescent="0.25">
      <c r="A59" s="365" t="s">
        <v>111</v>
      </c>
      <c r="B59" s="181" t="s">
        <v>377</v>
      </c>
      <c r="C59" s="273" t="s">
        <v>6</v>
      </c>
      <c r="D59" s="348">
        <v>280.64999999999998</v>
      </c>
      <c r="E59" s="373">
        <v>253.4</v>
      </c>
      <c r="F59" s="373">
        <v>416</v>
      </c>
      <c r="G59" s="361">
        <v>1049.9000000000001</v>
      </c>
      <c r="H59" s="361">
        <v>373.3</v>
      </c>
      <c r="L59" s="365" t="s">
        <v>596</v>
      </c>
    </row>
    <row r="60" spans="1:12" ht="120" x14ac:dyDescent="0.25">
      <c r="A60" s="365" t="s">
        <v>106</v>
      </c>
      <c r="B60" s="181" t="s">
        <v>482</v>
      </c>
      <c r="C60" s="273" t="s">
        <v>6</v>
      </c>
      <c r="D60" s="348">
        <v>523.4</v>
      </c>
      <c r="E60" s="373">
        <v>353.2</v>
      </c>
      <c r="F60" s="373">
        <v>254.6</v>
      </c>
      <c r="G60" s="361">
        <v>0</v>
      </c>
      <c r="H60" s="361">
        <v>378.5</v>
      </c>
      <c r="L60" s="365" t="s">
        <v>524</v>
      </c>
    </row>
    <row r="61" spans="1:12" ht="195" x14ac:dyDescent="0.25">
      <c r="A61" s="365" t="s">
        <v>106</v>
      </c>
      <c r="B61" s="324" t="s">
        <v>640</v>
      </c>
      <c r="C61" s="273" t="s">
        <v>6</v>
      </c>
      <c r="D61" s="348">
        <v>0</v>
      </c>
      <c r="E61" s="373">
        <v>0</v>
      </c>
      <c r="F61" s="373">
        <v>0</v>
      </c>
      <c r="G61" s="361">
        <v>0</v>
      </c>
      <c r="H61" s="361">
        <v>107.6</v>
      </c>
      <c r="L61" s="365" t="s">
        <v>628</v>
      </c>
    </row>
    <row r="62" spans="1:12" ht="195" x14ac:dyDescent="0.25">
      <c r="A62" s="365" t="s">
        <v>566</v>
      </c>
      <c r="B62" s="181" t="s">
        <v>565</v>
      </c>
      <c r="C62" s="273" t="s">
        <v>6</v>
      </c>
      <c r="D62" s="348">
        <v>0</v>
      </c>
      <c r="E62" s="373">
        <v>0</v>
      </c>
      <c r="F62" s="373">
        <v>684.3</v>
      </c>
      <c r="G62" s="361">
        <v>1015.4</v>
      </c>
      <c r="H62" s="361">
        <v>439.1</v>
      </c>
      <c r="L62" s="365" t="s">
        <v>379</v>
      </c>
    </row>
    <row r="63" spans="1:12" ht="180" x14ac:dyDescent="0.25">
      <c r="A63" s="365" t="s">
        <v>485</v>
      </c>
      <c r="B63" s="181" t="s">
        <v>484</v>
      </c>
      <c r="C63" s="273" t="s">
        <v>6</v>
      </c>
      <c r="D63" s="348">
        <v>275.60000000000002</v>
      </c>
      <c r="E63" s="373">
        <v>240.1</v>
      </c>
      <c r="F63" s="373">
        <v>0</v>
      </c>
      <c r="G63" s="361">
        <v>308</v>
      </c>
      <c r="H63" s="361">
        <v>399.9</v>
      </c>
      <c r="L63" s="365" t="s">
        <v>601</v>
      </c>
    </row>
    <row r="64" spans="1:12" ht="75" x14ac:dyDescent="0.25">
      <c r="A64" s="365" t="s">
        <v>593</v>
      </c>
      <c r="B64" s="382" t="s">
        <v>592</v>
      </c>
      <c r="C64" s="273" t="s">
        <v>6</v>
      </c>
      <c r="D64" s="348">
        <v>0</v>
      </c>
      <c r="E64" s="373">
        <v>0</v>
      </c>
      <c r="F64" s="373">
        <v>0</v>
      </c>
      <c r="G64" s="361">
        <v>239.8</v>
      </c>
      <c r="H64" s="361">
        <v>484.2</v>
      </c>
      <c r="L64" s="365" t="s">
        <v>392</v>
      </c>
    </row>
    <row r="65" spans="1:12" ht="120" x14ac:dyDescent="0.25">
      <c r="A65" s="365" t="s">
        <v>236</v>
      </c>
      <c r="B65" s="382" t="s">
        <v>474</v>
      </c>
      <c r="C65" s="273" t="s">
        <v>6</v>
      </c>
      <c r="D65" s="348">
        <v>224.4</v>
      </c>
      <c r="E65" s="373">
        <v>529</v>
      </c>
      <c r="F65" s="373">
        <v>480.7</v>
      </c>
      <c r="G65" s="361">
        <v>409.3</v>
      </c>
      <c r="H65" s="361">
        <v>874</v>
      </c>
      <c r="L65" s="412" t="s">
        <v>110</v>
      </c>
    </row>
    <row r="66" spans="1:12" ht="75" x14ac:dyDescent="0.25">
      <c r="A66" s="365" t="s">
        <v>596</v>
      </c>
      <c r="B66" s="388" t="s">
        <v>595</v>
      </c>
      <c r="C66" s="273" t="s">
        <v>6</v>
      </c>
      <c r="D66" s="348">
        <v>0</v>
      </c>
      <c r="E66" s="373">
        <v>0</v>
      </c>
      <c r="F66" s="373">
        <v>0</v>
      </c>
      <c r="G66" s="361">
        <v>366.1</v>
      </c>
      <c r="H66" s="361">
        <v>533.70000000000005</v>
      </c>
      <c r="L66" s="412" t="s">
        <v>390</v>
      </c>
    </row>
    <row r="67" spans="1:12" ht="135" x14ac:dyDescent="0.25">
      <c r="A67" s="365" t="s">
        <v>524</v>
      </c>
      <c r="B67" s="30" t="s">
        <v>525</v>
      </c>
      <c r="C67" s="273" t="s">
        <v>6</v>
      </c>
      <c r="D67" s="348">
        <v>0</v>
      </c>
      <c r="E67" s="373">
        <v>101.6</v>
      </c>
      <c r="F67" s="373">
        <v>459.29999999999995</v>
      </c>
      <c r="G67" s="361">
        <v>727.3</v>
      </c>
      <c r="H67" s="361">
        <v>695.2</v>
      </c>
      <c r="L67">
        <f>66</f>
        <v>66</v>
      </c>
    </row>
    <row r="68" spans="1:12" ht="120" x14ac:dyDescent="0.25">
      <c r="A68" s="365" t="s">
        <v>244</v>
      </c>
      <c r="B68" s="181" t="s">
        <v>568</v>
      </c>
      <c r="C68" s="273" t="s">
        <v>6</v>
      </c>
      <c r="D68" s="348">
        <v>0</v>
      </c>
      <c r="E68" s="373">
        <v>0</v>
      </c>
      <c r="F68" s="373">
        <v>308.8</v>
      </c>
      <c r="G68" s="361">
        <v>0</v>
      </c>
      <c r="H68" s="361">
        <v>194.1</v>
      </c>
      <c r="L68">
        <v>65</v>
      </c>
    </row>
    <row r="69" spans="1:12" ht="135" x14ac:dyDescent="0.25">
      <c r="A69" s="365" t="s">
        <v>628</v>
      </c>
      <c r="B69" s="326" t="s">
        <v>627</v>
      </c>
      <c r="C69" s="273" t="s">
        <v>6</v>
      </c>
      <c r="D69" s="348">
        <v>0</v>
      </c>
      <c r="E69" s="373">
        <v>0</v>
      </c>
      <c r="F69" s="373">
        <v>0</v>
      </c>
      <c r="G69" s="361">
        <v>0</v>
      </c>
      <c r="H69" s="361">
        <v>188.8</v>
      </c>
    </row>
    <row r="70" spans="1:12" ht="105" x14ac:dyDescent="0.25">
      <c r="A70" s="365" t="s">
        <v>379</v>
      </c>
      <c r="B70" s="181" t="s">
        <v>508</v>
      </c>
      <c r="C70" s="273" t="s">
        <v>6</v>
      </c>
      <c r="D70" s="348">
        <v>542.6</v>
      </c>
      <c r="E70" s="373">
        <v>469.8</v>
      </c>
      <c r="F70" s="373">
        <v>638.29999999999995</v>
      </c>
      <c r="G70" s="361">
        <v>237.1</v>
      </c>
      <c r="H70" s="361">
        <v>752.7</v>
      </c>
    </row>
    <row r="71" spans="1:12" ht="105" x14ac:dyDescent="0.25">
      <c r="A71" s="365" t="s">
        <v>601</v>
      </c>
      <c r="B71" s="388" t="s">
        <v>600</v>
      </c>
      <c r="C71" s="273" t="s">
        <v>6</v>
      </c>
      <c r="D71" s="348">
        <v>0</v>
      </c>
      <c r="E71" s="373">
        <v>0</v>
      </c>
      <c r="F71" s="373">
        <v>0</v>
      </c>
      <c r="G71" s="361">
        <v>1468.3</v>
      </c>
      <c r="H71" s="361">
        <v>223.3</v>
      </c>
    </row>
    <row r="72" spans="1:12" ht="30" x14ac:dyDescent="0.25">
      <c r="A72" s="365" t="s">
        <v>392</v>
      </c>
      <c r="B72" s="382" t="s">
        <v>391</v>
      </c>
      <c r="C72" s="273" t="s">
        <v>6</v>
      </c>
      <c r="D72" s="348">
        <v>217.5</v>
      </c>
      <c r="E72" s="373">
        <v>0</v>
      </c>
      <c r="F72" s="373">
        <v>332</v>
      </c>
      <c r="G72" s="361">
        <v>1155.9000000000001</v>
      </c>
      <c r="H72" s="361">
        <v>127.3</v>
      </c>
    </row>
    <row r="73" spans="1:12" ht="120" x14ac:dyDescent="0.25">
      <c r="A73" s="412" t="s">
        <v>110</v>
      </c>
      <c r="B73" s="287" t="s">
        <v>82</v>
      </c>
      <c r="C73" s="273" t="s">
        <v>6</v>
      </c>
      <c r="D73" s="318">
        <v>10698.7</v>
      </c>
      <c r="E73" s="373">
        <v>1177.5999999999999</v>
      </c>
      <c r="F73" s="373">
        <v>2059.1999999999998</v>
      </c>
      <c r="G73" s="361">
        <v>3470.61</v>
      </c>
      <c r="H73" s="361">
        <v>1456.3</v>
      </c>
    </row>
    <row r="74" spans="1:12" ht="45" x14ac:dyDescent="0.25">
      <c r="A74" s="412" t="s">
        <v>225</v>
      </c>
      <c r="B74" s="287" t="s">
        <v>567</v>
      </c>
      <c r="C74" s="273" t="s">
        <v>6</v>
      </c>
      <c r="D74" s="318">
        <v>0</v>
      </c>
      <c r="E74" s="373">
        <v>0</v>
      </c>
      <c r="F74" s="373">
        <v>303.8</v>
      </c>
      <c r="G74" s="361">
        <v>0</v>
      </c>
      <c r="H74" s="361">
        <v>254.8</v>
      </c>
    </row>
    <row r="75" spans="1:12" ht="105" x14ac:dyDescent="0.25">
      <c r="A75" s="412" t="s">
        <v>390</v>
      </c>
      <c r="B75" s="287" t="s">
        <v>389</v>
      </c>
      <c r="C75" s="273" t="s">
        <v>6</v>
      </c>
      <c r="D75" s="318">
        <v>263.10000000000002</v>
      </c>
      <c r="E75" s="373">
        <v>197</v>
      </c>
      <c r="F75" s="373">
        <v>0</v>
      </c>
      <c r="G75" s="361">
        <v>481.4</v>
      </c>
      <c r="H75" s="361">
        <v>215.6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AE704-00C7-486D-8412-0B22D5C30CA7}">
  <dimension ref="A1:L41"/>
  <sheetViews>
    <sheetView workbookViewId="0">
      <selection activeCell="L2" sqref="L2:L11"/>
    </sheetView>
  </sheetViews>
  <sheetFormatPr defaultRowHeight="15" x14ac:dyDescent="0.25"/>
  <cols>
    <col min="1" max="1" width="25.140625" customWidth="1"/>
    <col min="4" max="4" width="10.140625" bestFit="1" customWidth="1"/>
    <col min="5" max="8" width="9.5703125" bestFit="1" customWidth="1"/>
  </cols>
  <sheetData>
    <row r="1" spans="1:12" ht="135.75" thickTop="1" x14ac:dyDescent="0.25">
      <c r="A1" s="419" t="s">
        <v>252</v>
      </c>
      <c r="B1" s="181" t="s">
        <v>31</v>
      </c>
      <c r="C1" s="272" t="s">
        <v>6</v>
      </c>
      <c r="D1" s="209">
        <v>5738.2899999999991</v>
      </c>
      <c r="E1" s="361">
        <v>1393.6000000000001</v>
      </c>
      <c r="F1" s="61">
        <v>755.09999999999991</v>
      </c>
      <c r="G1" s="361">
        <v>1009.1000000000001</v>
      </c>
      <c r="H1" s="361">
        <v>1443.3</v>
      </c>
      <c r="L1" s="419" t="s">
        <v>252</v>
      </c>
    </row>
    <row r="2" spans="1:12" ht="105" x14ac:dyDescent="0.25">
      <c r="A2" s="420" t="s">
        <v>252</v>
      </c>
      <c r="B2" s="181" t="s">
        <v>124</v>
      </c>
      <c r="C2" s="273" t="s">
        <v>6</v>
      </c>
      <c r="D2" s="210">
        <v>3425.8</v>
      </c>
      <c r="E2" s="361">
        <v>690.09999999999991</v>
      </c>
      <c r="F2" s="71">
        <v>678</v>
      </c>
      <c r="G2" s="361">
        <v>712.4</v>
      </c>
      <c r="H2" s="361">
        <v>1201.6999999999998</v>
      </c>
      <c r="L2" s="420" t="s">
        <v>252</v>
      </c>
    </row>
    <row r="3" spans="1:12" ht="60" x14ac:dyDescent="0.25">
      <c r="A3" s="420" t="s">
        <v>33</v>
      </c>
      <c r="B3" s="181" t="s">
        <v>123</v>
      </c>
      <c r="C3" s="273" t="s">
        <v>6</v>
      </c>
      <c r="D3" s="210">
        <v>5352.9</v>
      </c>
      <c r="E3" s="361">
        <v>1149.2</v>
      </c>
      <c r="F3" s="71">
        <v>814.1</v>
      </c>
      <c r="G3" s="361">
        <v>1433.7</v>
      </c>
      <c r="H3" s="361">
        <v>737.09999999999991</v>
      </c>
      <c r="L3" s="420" t="s">
        <v>33</v>
      </c>
    </row>
    <row r="4" spans="1:12" ht="165" x14ac:dyDescent="0.25">
      <c r="A4" s="420" t="s">
        <v>33</v>
      </c>
      <c r="B4" s="181" t="s">
        <v>93</v>
      </c>
      <c r="C4" s="273" t="s">
        <v>6</v>
      </c>
      <c r="D4" s="210">
        <v>4404.7700000000004</v>
      </c>
      <c r="E4" s="361">
        <v>1164.0999999999999</v>
      </c>
      <c r="F4" s="71">
        <v>943.5</v>
      </c>
      <c r="G4" s="361">
        <v>1036.9000000000001</v>
      </c>
      <c r="H4" s="361">
        <v>874.6</v>
      </c>
      <c r="L4" s="420" t="s">
        <v>253</v>
      </c>
    </row>
    <row r="5" spans="1:12" ht="135" x14ac:dyDescent="0.25">
      <c r="A5" s="420" t="s">
        <v>33</v>
      </c>
      <c r="B5" s="181" t="s">
        <v>204</v>
      </c>
      <c r="C5" s="273" t="s">
        <v>6</v>
      </c>
      <c r="D5" s="210">
        <v>3852.2</v>
      </c>
      <c r="E5" s="361">
        <v>1362.5</v>
      </c>
      <c r="F5" s="71">
        <v>928.10000000000014</v>
      </c>
      <c r="G5" s="361">
        <v>1756.8999999999999</v>
      </c>
      <c r="H5" s="361">
        <v>1102.3999999999999</v>
      </c>
      <c r="L5" s="420" t="s">
        <v>65</v>
      </c>
    </row>
    <row r="6" spans="1:12" ht="60" x14ac:dyDescent="0.25">
      <c r="A6" s="420" t="s">
        <v>33</v>
      </c>
      <c r="B6" s="30" t="s">
        <v>357</v>
      </c>
      <c r="C6" s="273" t="s">
        <v>6</v>
      </c>
      <c r="D6" s="210">
        <v>4366.7700000000004</v>
      </c>
      <c r="E6" s="361">
        <v>1362.2</v>
      </c>
      <c r="F6" s="71">
        <v>1035.3400000000001</v>
      </c>
      <c r="G6" s="361">
        <v>850</v>
      </c>
      <c r="H6" s="361">
        <v>652.40000000000009</v>
      </c>
      <c r="L6" s="420" t="s">
        <v>254</v>
      </c>
    </row>
    <row r="7" spans="1:12" ht="135" x14ac:dyDescent="0.25">
      <c r="A7" s="420" t="s">
        <v>33</v>
      </c>
      <c r="B7" s="181" t="s">
        <v>197</v>
      </c>
      <c r="C7" s="273" t="s">
        <v>6</v>
      </c>
      <c r="D7" s="210">
        <v>4674.07</v>
      </c>
      <c r="E7" s="361">
        <v>1064.9000000000001</v>
      </c>
      <c r="F7" s="71">
        <v>498</v>
      </c>
      <c r="G7" s="361">
        <v>775.69999999999993</v>
      </c>
      <c r="H7" s="361">
        <v>860.8</v>
      </c>
      <c r="L7" s="420" t="s">
        <v>255</v>
      </c>
    </row>
    <row r="8" spans="1:12" ht="120" x14ac:dyDescent="0.25">
      <c r="A8" s="420" t="s">
        <v>33</v>
      </c>
      <c r="B8" s="181" t="s">
        <v>361</v>
      </c>
      <c r="C8" s="273" t="s">
        <v>6</v>
      </c>
      <c r="D8" s="210">
        <v>3170.6400000000003</v>
      </c>
      <c r="E8" s="361">
        <v>638.29999999999995</v>
      </c>
      <c r="F8" s="71">
        <v>691.4</v>
      </c>
      <c r="G8" s="361">
        <v>598</v>
      </c>
      <c r="H8" s="361">
        <v>511.1</v>
      </c>
      <c r="L8" s="420" t="s">
        <v>34</v>
      </c>
    </row>
    <row r="9" spans="1:12" ht="150" x14ac:dyDescent="0.25">
      <c r="A9" s="420" t="s">
        <v>253</v>
      </c>
      <c r="B9" s="181" t="s">
        <v>362</v>
      </c>
      <c r="C9" s="273" t="s">
        <v>6</v>
      </c>
      <c r="D9" s="210">
        <v>5686.6200000000008</v>
      </c>
      <c r="E9" s="361">
        <v>1642.9</v>
      </c>
      <c r="F9" s="71">
        <v>938.90000000000009</v>
      </c>
      <c r="G9" s="361">
        <v>918.6</v>
      </c>
      <c r="H9" s="361">
        <v>889.7</v>
      </c>
      <c r="L9" s="420" t="s">
        <v>35</v>
      </c>
    </row>
    <row r="10" spans="1:12" ht="90.75" thickBot="1" x14ac:dyDescent="0.3">
      <c r="A10" s="420" t="s">
        <v>65</v>
      </c>
      <c r="B10" s="30" t="s">
        <v>198</v>
      </c>
      <c r="C10" s="273" t="s">
        <v>6</v>
      </c>
      <c r="D10" s="210">
        <v>3541.1900000000005</v>
      </c>
      <c r="E10" s="361">
        <v>1015.0999999999999</v>
      </c>
      <c r="F10" s="71">
        <v>855.6</v>
      </c>
      <c r="G10" s="361">
        <v>633</v>
      </c>
      <c r="H10" s="361">
        <v>1011.1</v>
      </c>
      <c r="L10" s="421" t="s">
        <v>89</v>
      </c>
    </row>
    <row r="11" spans="1:12" ht="120.75" thickTop="1" x14ac:dyDescent="0.25">
      <c r="A11" s="420" t="s">
        <v>65</v>
      </c>
      <c r="B11" s="181" t="s">
        <v>66</v>
      </c>
      <c r="C11" s="273" t="s">
        <v>6</v>
      </c>
      <c r="D11" s="210">
        <v>3266.8</v>
      </c>
      <c r="E11" s="361">
        <v>1160.2</v>
      </c>
      <c r="F11" s="71">
        <v>585.79999999999995</v>
      </c>
      <c r="G11" s="361">
        <v>537.90000000000009</v>
      </c>
      <c r="H11" s="361">
        <v>836.8</v>
      </c>
      <c r="L11" s="422" t="s">
        <v>573</v>
      </c>
    </row>
    <row r="12" spans="1:12" ht="180" x14ac:dyDescent="0.25">
      <c r="A12" s="420" t="s">
        <v>65</v>
      </c>
      <c r="B12" s="181" t="s">
        <v>472</v>
      </c>
      <c r="C12" s="273" t="s">
        <v>6</v>
      </c>
      <c r="D12" s="210">
        <v>4747.1899999999996</v>
      </c>
      <c r="E12" s="361">
        <v>1488.2999999999997</v>
      </c>
      <c r="F12" s="71">
        <v>1411.4</v>
      </c>
      <c r="G12" s="361">
        <v>444.3</v>
      </c>
      <c r="H12" s="361">
        <v>1139.3</v>
      </c>
      <c r="L12" s="411"/>
    </row>
    <row r="13" spans="1:12" ht="75.75" thickBot="1" x14ac:dyDescent="0.3">
      <c r="A13" s="420" t="s">
        <v>254</v>
      </c>
      <c r="B13" s="30" t="s">
        <v>363</v>
      </c>
      <c r="C13" s="273" t="s">
        <v>6</v>
      </c>
      <c r="D13" s="210">
        <v>4114.2700000000004</v>
      </c>
      <c r="E13" s="361">
        <v>1448.2</v>
      </c>
      <c r="F13" s="71">
        <v>641.4</v>
      </c>
      <c r="G13" s="361">
        <v>758.09999999999991</v>
      </c>
      <c r="H13" s="361">
        <v>950.1</v>
      </c>
      <c r="L13" s="180" t="s">
        <v>616</v>
      </c>
    </row>
    <row r="14" spans="1:12" ht="135" x14ac:dyDescent="0.25">
      <c r="A14" s="420" t="s">
        <v>255</v>
      </c>
      <c r="B14" s="181" t="s">
        <v>32</v>
      </c>
      <c r="C14" s="273" t="s">
        <v>6</v>
      </c>
      <c r="D14" s="210">
        <v>4075.44</v>
      </c>
      <c r="E14" s="361">
        <v>1570.5</v>
      </c>
      <c r="F14" s="71">
        <v>1238.5</v>
      </c>
      <c r="G14" s="361">
        <v>734.30000000000007</v>
      </c>
      <c r="H14" s="361">
        <v>791.95</v>
      </c>
      <c r="L14" s="411" t="s">
        <v>623</v>
      </c>
    </row>
    <row r="15" spans="1:12" ht="90" x14ac:dyDescent="0.25">
      <c r="A15" s="420" t="s">
        <v>255</v>
      </c>
      <c r="B15" s="30" t="s">
        <v>364</v>
      </c>
      <c r="C15" s="273" t="s">
        <v>6</v>
      </c>
      <c r="D15" s="210">
        <v>3669.55</v>
      </c>
      <c r="E15" s="361">
        <v>1767.5</v>
      </c>
      <c r="F15" s="71">
        <v>963.5</v>
      </c>
      <c r="G15" s="361">
        <v>378.4</v>
      </c>
      <c r="H15" s="361">
        <v>692.3</v>
      </c>
      <c r="L15" s="359"/>
    </row>
    <row r="16" spans="1:12" ht="165" x14ac:dyDescent="0.25">
      <c r="A16" s="420" t="s">
        <v>34</v>
      </c>
      <c r="B16" s="181" t="s">
        <v>365</v>
      </c>
      <c r="C16" s="273" t="s">
        <v>6</v>
      </c>
      <c r="D16" s="210">
        <v>5658.9999999999991</v>
      </c>
      <c r="E16" s="361">
        <v>1167</v>
      </c>
      <c r="F16" s="71">
        <v>822.8</v>
      </c>
      <c r="G16" s="361">
        <v>652.63</v>
      </c>
      <c r="H16" s="361">
        <v>1094.8</v>
      </c>
      <c r="L16" s="359"/>
    </row>
    <row r="17" spans="1:8" ht="150" x14ac:dyDescent="0.25">
      <c r="A17" s="420" t="s">
        <v>34</v>
      </c>
      <c r="B17" s="181" t="s">
        <v>366</v>
      </c>
      <c r="C17" s="273" t="s">
        <v>6</v>
      </c>
      <c r="D17" s="210">
        <v>2714</v>
      </c>
      <c r="E17" s="361">
        <v>1213.4000000000001</v>
      </c>
      <c r="F17" s="71">
        <v>960.80000000000007</v>
      </c>
      <c r="G17" s="361">
        <v>657.1</v>
      </c>
      <c r="H17" s="361">
        <v>518.90000000000009</v>
      </c>
    </row>
    <row r="18" spans="1:8" ht="150" x14ac:dyDescent="0.25">
      <c r="A18" s="420" t="s">
        <v>34</v>
      </c>
      <c r="B18" s="181" t="s">
        <v>206</v>
      </c>
      <c r="C18" s="273" t="s">
        <v>6</v>
      </c>
      <c r="D18" s="210">
        <v>4314.87</v>
      </c>
      <c r="E18" s="361">
        <v>1139.0999999999999</v>
      </c>
      <c r="F18" s="71">
        <v>559.40000000000009</v>
      </c>
      <c r="G18" s="361">
        <v>896</v>
      </c>
      <c r="H18" s="361">
        <v>541.4</v>
      </c>
    </row>
    <row r="19" spans="1:8" ht="105" x14ac:dyDescent="0.25">
      <c r="A19" s="420" t="s">
        <v>35</v>
      </c>
      <c r="B19" s="30" t="s">
        <v>13</v>
      </c>
      <c r="C19" s="273" t="s">
        <v>6</v>
      </c>
      <c r="D19" s="210">
        <v>4550.62</v>
      </c>
      <c r="E19" s="361">
        <v>1610.2</v>
      </c>
      <c r="F19" s="71">
        <v>1098.8</v>
      </c>
      <c r="G19" s="361">
        <v>413.5</v>
      </c>
      <c r="H19" s="361">
        <v>734.2</v>
      </c>
    </row>
    <row r="20" spans="1:8" ht="165" x14ac:dyDescent="0.25">
      <c r="A20" s="420" t="s">
        <v>35</v>
      </c>
      <c r="B20" s="181" t="s">
        <v>368</v>
      </c>
      <c r="C20" s="273" t="s">
        <v>6</v>
      </c>
      <c r="D20" s="210">
        <v>5266.35</v>
      </c>
      <c r="E20" s="361">
        <v>1897.3000000000002</v>
      </c>
      <c r="F20" s="71">
        <v>984.40000000000009</v>
      </c>
      <c r="G20" s="361">
        <v>1300.9000000000001</v>
      </c>
      <c r="H20" s="361">
        <v>836.59999999999991</v>
      </c>
    </row>
    <row r="21" spans="1:8" ht="45.75" thickBot="1" x14ac:dyDescent="0.3">
      <c r="A21" s="420" t="s">
        <v>35</v>
      </c>
      <c r="B21" s="30" t="s">
        <v>12</v>
      </c>
      <c r="C21" s="273" t="s">
        <v>6</v>
      </c>
      <c r="D21" s="210">
        <v>4996.72</v>
      </c>
      <c r="E21" s="361">
        <v>1186.4000000000001</v>
      </c>
      <c r="F21" s="71">
        <v>1153.95</v>
      </c>
      <c r="G21" s="361">
        <v>545.80000000000007</v>
      </c>
      <c r="H21" s="361">
        <v>592.70000000000005</v>
      </c>
    </row>
    <row r="22" spans="1:8" ht="120.75" thickTop="1" x14ac:dyDescent="0.25">
      <c r="A22" s="364" t="s">
        <v>33</v>
      </c>
      <c r="B22" s="181" t="s">
        <v>85</v>
      </c>
      <c r="C22" s="272" t="s">
        <v>6</v>
      </c>
      <c r="D22" s="218">
        <v>4574.8</v>
      </c>
      <c r="E22" s="361">
        <v>918.21999999999991</v>
      </c>
      <c r="F22" s="71">
        <v>1076.1999999999998</v>
      </c>
      <c r="G22" s="361">
        <v>1203.5</v>
      </c>
      <c r="H22" s="361">
        <v>1116.5</v>
      </c>
    </row>
    <row r="23" spans="1:8" ht="120" x14ac:dyDescent="0.25">
      <c r="A23" s="421" t="s">
        <v>33</v>
      </c>
      <c r="B23" s="181" t="s">
        <v>86</v>
      </c>
      <c r="C23" s="273" t="s">
        <v>6</v>
      </c>
      <c r="D23" s="214">
        <v>0</v>
      </c>
      <c r="E23" s="361">
        <v>0</v>
      </c>
      <c r="F23" s="71">
        <v>414.2</v>
      </c>
      <c r="G23" s="361">
        <v>358.7</v>
      </c>
      <c r="H23" s="361">
        <v>790.9</v>
      </c>
    </row>
    <row r="24" spans="1:8" ht="60.75" thickBot="1" x14ac:dyDescent="0.3">
      <c r="A24" s="421" t="s">
        <v>89</v>
      </c>
      <c r="B24" s="181" t="s">
        <v>91</v>
      </c>
      <c r="C24" s="274" t="s">
        <v>6</v>
      </c>
      <c r="D24" s="361">
        <v>4003.6000000000004</v>
      </c>
      <c r="E24" s="361">
        <v>1893</v>
      </c>
      <c r="F24" s="71">
        <v>975.59999999999991</v>
      </c>
      <c r="G24" s="361">
        <v>1301.7</v>
      </c>
      <c r="H24" s="361">
        <v>1002.5</v>
      </c>
    </row>
    <row r="25" spans="1:8" ht="106.5" thickTop="1" thickBot="1" x14ac:dyDescent="0.3">
      <c r="A25" s="421" t="s">
        <v>35</v>
      </c>
      <c r="B25" s="324" t="s">
        <v>397</v>
      </c>
      <c r="C25" s="274" t="s">
        <v>6</v>
      </c>
      <c r="D25" s="407">
        <v>0</v>
      </c>
      <c r="E25" s="362">
        <v>0</v>
      </c>
      <c r="F25" s="408">
        <v>0</v>
      </c>
      <c r="G25" s="362">
        <v>0</v>
      </c>
      <c r="H25" s="361">
        <v>1126.4000000000001</v>
      </c>
    </row>
    <row r="26" spans="1:8" ht="91.5" thickTop="1" thickBot="1" x14ac:dyDescent="0.3">
      <c r="A26" s="421" t="s">
        <v>35</v>
      </c>
      <c r="B26" s="324" t="s">
        <v>303</v>
      </c>
      <c r="C26" s="278" t="s">
        <v>6</v>
      </c>
      <c r="D26" s="343">
        <v>0</v>
      </c>
      <c r="E26" s="372">
        <v>0</v>
      </c>
      <c r="F26" s="372">
        <v>0</v>
      </c>
      <c r="G26" s="362">
        <v>0</v>
      </c>
      <c r="H26" s="361">
        <v>647.29999999999995</v>
      </c>
    </row>
    <row r="27" spans="1:8" ht="135.75" thickBot="1" x14ac:dyDescent="0.3">
      <c r="A27" s="421" t="s">
        <v>35</v>
      </c>
      <c r="B27" s="324" t="s">
        <v>625</v>
      </c>
      <c r="C27" s="278" t="s">
        <v>6</v>
      </c>
      <c r="D27" s="343">
        <v>0</v>
      </c>
      <c r="E27" s="372">
        <v>0</v>
      </c>
      <c r="F27" s="372">
        <v>0</v>
      </c>
      <c r="G27" s="362">
        <v>0</v>
      </c>
      <c r="H27" s="361">
        <v>301.20999999999998</v>
      </c>
    </row>
    <row r="28" spans="1:8" ht="60.75" thickBot="1" x14ac:dyDescent="0.3">
      <c r="A28" s="421" t="s">
        <v>35</v>
      </c>
      <c r="B28" s="324" t="s">
        <v>558</v>
      </c>
      <c r="C28" s="278" t="s">
        <v>6</v>
      </c>
      <c r="D28" s="343">
        <v>0</v>
      </c>
      <c r="E28" s="372">
        <v>0</v>
      </c>
      <c r="F28" s="372">
        <v>0</v>
      </c>
      <c r="G28" s="362">
        <v>0</v>
      </c>
      <c r="H28" s="361">
        <v>424.8</v>
      </c>
    </row>
    <row r="29" spans="1:8" ht="165" x14ac:dyDescent="0.25">
      <c r="A29" s="421" t="s">
        <v>35</v>
      </c>
      <c r="B29" s="324" t="s">
        <v>465</v>
      </c>
      <c r="C29" s="278" t="s">
        <v>6</v>
      </c>
      <c r="D29" s="343">
        <v>0</v>
      </c>
      <c r="E29" s="372">
        <v>0</v>
      </c>
      <c r="F29" s="372">
        <v>0</v>
      </c>
      <c r="G29" s="362">
        <v>0</v>
      </c>
      <c r="H29" s="361">
        <v>341</v>
      </c>
    </row>
    <row r="30" spans="1:8" ht="60.75" thickBot="1" x14ac:dyDescent="0.3">
      <c r="A30" s="33" t="s">
        <v>35</v>
      </c>
      <c r="B30" s="30" t="s">
        <v>404</v>
      </c>
      <c r="C30" s="273" t="s">
        <v>6</v>
      </c>
      <c r="D30" s="214">
        <v>0</v>
      </c>
      <c r="E30" s="361">
        <v>0</v>
      </c>
      <c r="F30" s="71">
        <v>761.31999999999994</v>
      </c>
      <c r="G30" s="361">
        <v>1110.7</v>
      </c>
      <c r="H30" s="361">
        <v>592.70000000000005</v>
      </c>
    </row>
    <row r="31" spans="1:8" ht="105.75" thickTop="1" x14ac:dyDescent="0.25">
      <c r="A31" s="677" t="s">
        <v>573</v>
      </c>
      <c r="B31" s="398" t="s">
        <v>574</v>
      </c>
      <c r="C31" s="399" t="s">
        <v>6</v>
      </c>
      <c r="D31" s="400">
        <v>0</v>
      </c>
      <c r="E31" s="401">
        <v>0</v>
      </c>
      <c r="F31" s="401">
        <v>132.9</v>
      </c>
      <c r="G31" s="363">
        <v>0</v>
      </c>
      <c r="H31" s="402">
        <v>214.4</v>
      </c>
    </row>
    <row r="32" spans="1:8" ht="90.75" thickBot="1" x14ac:dyDescent="0.3">
      <c r="A32" s="608"/>
      <c r="B32" s="324" t="s">
        <v>629</v>
      </c>
      <c r="C32" s="273" t="s">
        <v>6</v>
      </c>
      <c r="D32" s="306">
        <v>0</v>
      </c>
      <c r="E32" s="373">
        <v>0</v>
      </c>
      <c r="F32" s="373">
        <v>0</v>
      </c>
      <c r="G32" s="361">
        <v>0</v>
      </c>
      <c r="H32" s="361">
        <v>298.89999999999998</v>
      </c>
    </row>
    <row r="33" spans="1:12" ht="105" x14ac:dyDescent="0.25">
      <c r="A33" s="413" t="s">
        <v>252</v>
      </c>
      <c r="B33" s="379" t="s">
        <v>605</v>
      </c>
      <c r="C33" s="278" t="s">
        <v>6</v>
      </c>
      <c r="D33" s="312">
        <v>0</v>
      </c>
      <c r="E33" s="347">
        <v>0</v>
      </c>
      <c r="F33" s="347">
        <v>0</v>
      </c>
      <c r="G33" s="375">
        <v>341.7</v>
      </c>
      <c r="H33" s="375">
        <v>245.3</v>
      </c>
      <c r="L33" s="359"/>
    </row>
    <row r="34" spans="1:12" ht="105" x14ac:dyDescent="0.25">
      <c r="A34" s="411" t="s">
        <v>33</v>
      </c>
      <c r="B34" s="392" t="s">
        <v>615</v>
      </c>
      <c r="C34" s="275" t="s">
        <v>6</v>
      </c>
      <c r="D34" s="343">
        <v>0</v>
      </c>
      <c r="E34" s="372">
        <v>0</v>
      </c>
      <c r="F34" s="372">
        <v>0</v>
      </c>
      <c r="G34" s="362">
        <v>0</v>
      </c>
      <c r="H34" s="361">
        <v>373.5</v>
      </c>
      <c r="L34" s="359"/>
    </row>
    <row r="35" spans="1:12" ht="105.75" thickBot="1" x14ac:dyDescent="0.3">
      <c r="A35" s="180" t="s">
        <v>616</v>
      </c>
      <c r="B35" s="393" t="s">
        <v>617</v>
      </c>
      <c r="C35" s="276" t="s">
        <v>6</v>
      </c>
      <c r="D35" s="301">
        <v>0</v>
      </c>
      <c r="E35" s="302">
        <v>0</v>
      </c>
      <c r="F35" s="374">
        <v>0</v>
      </c>
      <c r="G35" s="374">
        <v>0</v>
      </c>
      <c r="H35" s="374">
        <v>210.9</v>
      </c>
      <c r="L35" s="359"/>
    </row>
    <row r="36" spans="1:12" ht="75" x14ac:dyDescent="0.25">
      <c r="A36" s="189" t="s">
        <v>89</v>
      </c>
      <c r="B36" s="394" t="s">
        <v>618</v>
      </c>
      <c r="C36" s="278" t="s">
        <v>6</v>
      </c>
      <c r="D36" s="343">
        <v>0</v>
      </c>
      <c r="E36" s="372">
        <v>0</v>
      </c>
      <c r="F36" s="372">
        <v>0</v>
      </c>
      <c r="G36" s="362">
        <v>0</v>
      </c>
      <c r="H36" s="362">
        <v>225.8</v>
      </c>
      <c r="L36" s="359"/>
    </row>
    <row r="37" spans="1:12" ht="75" x14ac:dyDescent="0.25">
      <c r="A37" s="365" t="s">
        <v>89</v>
      </c>
      <c r="B37" s="388" t="s">
        <v>583</v>
      </c>
      <c r="C37" s="273" t="s">
        <v>6</v>
      </c>
      <c r="D37" s="306">
        <v>0</v>
      </c>
      <c r="E37" s="373">
        <v>0</v>
      </c>
      <c r="F37" s="373">
        <v>0</v>
      </c>
      <c r="G37" s="361">
        <v>824.3</v>
      </c>
      <c r="H37" s="362">
        <v>651.29999999999995</v>
      </c>
      <c r="L37" s="359"/>
    </row>
    <row r="38" spans="1:12" ht="60" x14ac:dyDescent="0.25">
      <c r="A38" s="410" t="s">
        <v>89</v>
      </c>
      <c r="B38" s="387" t="s">
        <v>594</v>
      </c>
      <c r="C38" s="275" t="s">
        <v>6</v>
      </c>
      <c r="D38" s="313">
        <v>0</v>
      </c>
      <c r="E38" s="314">
        <v>0</v>
      </c>
      <c r="F38" s="314">
        <v>0</v>
      </c>
      <c r="G38" s="376">
        <v>834.7</v>
      </c>
      <c r="H38" s="362">
        <v>460</v>
      </c>
      <c r="L38" s="359"/>
    </row>
    <row r="39" spans="1:12" ht="90" x14ac:dyDescent="0.25">
      <c r="A39" s="411" t="s">
        <v>623</v>
      </c>
      <c r="B39" s="417" t="s">
        <v>624</v>
      </c>
      <c r="C39" s="279" t="s">
        <v>6</v>
      </c>
      <c r="D39" s="313">
        <v>0</v>
      </c>
      <c r="E39" s="313">
        <v>0</v>
      </c>
      <c r="F39" s="313">
        <v>0</v>
      </c>
      <c r="G39" s="313">
        <v>0</v>
      </c>
      <c r="H39" s="362">
        <v>234.1</v>
      </c>
      <c r="L39" s="359"/>
    </row>
    <row r="40" spans="1:12" ht="120" x14ac:dyDescent="0.25">
      <c r="A40" s="411" t="s">
        <v>34</v>
      </c>
      <c r="B40" s="382" t="s">
        <v>406</v>
      </c>
      <c r="C40" s="275" t="s">
        <v>6</v>
      </c>
      <c r="D40" s="348">
        <v>273.8</v>
      </c>
      <c r="E40" s="373">
        <v>234.1</v>
      </c>
      <c r="F40" s="373">
        <v>685.3</v>
      </c>
      <c r="G40" s="361">
        <v>372</v>
      </c>
      <c r="H40" s="361">
        <v>930.1</v>
      </c>
      <c r="L40" s="359"/>
    </row>
    <row r="41" spans="1:12" ht="90" x14ac:dyDescent="0.25">
      <c r="A41" s="411" t="s">
        <v>35</v>
      </c>
      <c r="B41" s="30" t="s">
        <v>394</v>
      </c>
      <c r="C41" s="275" t="s">
        <v>6</v>
      </c>
      <c r="D41" s="306">
        <v>975.4</v>
      </c>
      <c r="E41" s="373">
        <v>1561.3999999999999</v>
      </c>
      <c r="F41" s="373">
        <v>225.9</v>
      </c>
      <c r="G41" s="361">
        <v>681.1</v>
      </c>
      <c r="H41" s="361">
        <v>930.40000000000009</v>
      </c>
      <c r="L41" s="359"/>
    </row>
  </sheetData>
  <mergeCells count="1">
    <mergeCell ref="A31:A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8</vt:i4>
      </vt:variant>
    </vt:vector>
  </HeadingPairs>
  <TitlesOfParts>
    <vt:vector size="15" baseType="lpstr">
      <vt:lpstr>Capa</vt:lpstr>
      <vt:lpstr>Relatório Sintético</vt:lpstr>
      <vt:lpstr>Relatório Analítico </vt:lpstr>
      <vt:lpstr>Anexo Fotos</vt:lpstr>
      <vt:lpstr>Bairros</vt:lpstr>
      <vt:lpstr>Planilha1</vt:lpstr>
      <vt:lpstr>Planilha4</vt:lpstr>
      <vt:lpstr>Bairros!Area_de_extracao</vt:lpstr>
      <vt:lpstr>Planilha1!Area_de_extracao</vt:lpstr>
      <vt:lpstr>Planilha4!Area_de_extracao</vt:lpstr>
      <vt:lpstr>'Anexo Fotos'!Area_de_impressao</vt:lpstr>
      <vt:lpstr>'Relatório Analítico '!Area_de_impressao</vt:lpstr>
      <vt:lpstr>'Relatório Sintético'!Area_de_impressao</vt:lpstr>
      <vt:lpstr>Planilha1!Criterios</vt:lpstr>
      <vt:lpstr>Planilha4!Criterios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GTI</dc:creator>
  <cp:lastModifiedBy>Isadora de Fátima Lopes</cp:lastModifiedBy>
  <cp:lastPrinted>2020-06-24T21:41:27Z</cp:lastPrinted>
  <dcterms:created xsi:type="dcterms:W3CDTF">2019-08-19T14:05:31Z</dcterms:created>
  <dcterms:modified xsi:type="dcterms:W3CDTF">2020-06-24T21:43:49Z</dcterms:modified>
</cp:coreProperties>
</file>