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renciafinanceira\GEFIN\2019 - RELATÓRIO DE MOVIMENTAÇÃO FINANCEIRA\PUBLICADA\"/>
    </mc:Choice>
  </mc:AlternateContent>
  <xr:revisionPtr revIDLastSave="0" documentId="8_{B28B135B-08A2-4449-A033-3302CEB8D300}" xr6:coauthVersionLast="41" xr6:coauthVersionMax="41" xr10:uidLastSave="{00000000-0000-0000-0000-000000000000}"/>
  <bookViews>
    <workbookView xWindow="-120" yWindow="-120" windowWidth="24240" windowHeight="13140" firstSheet="1" activeTab="9" xr2:uid="{00000000-000D-0000-FFFF-FFFF00000000}"/>
  </bookViews>
  <sheets>
    <sheet name="JAN" sheetId="27" r:id="rId1"/>
    <sheet name="FEV" sheetId="29" r:id="rId2"/>
    <sheet name="MAR" sheetId="30" r:id="rId3"/>
    <sheet name="ABRIL" sheetId="31" r:id="rId4"/>
    <sheet name="MAIO" sheetId="33" r:id="rId5"/>
    <sheet name="DEZEMBRO" sheetId="28" r:id="rId6"/>
    <sheet name="JUNHO" sheetId="32" r:id="rId7"/>
    <sheet name="JULHO" sheetId="34" r:id="rId8"/>
    <sheet name="AGOSTO" sheetId="35" r:id="rId9"/>
    <sheet name="SETEMBRO" sheetId="36" r:id="rId10"/>
  </sheets>
  <externalReferences>
    <externalReference r:id="rId11"/>
  </externalReferences>
  <definedNames>
    <definedName name="_xlnm.Print_Area" localSheetId="5">DEZEMBRO!$A$1:$H$14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36" l="1"/>
  <c r="F12" i="36"/>
  <c r="E12" i="36"/>
  <c r="D12" i="36"/>
  <c r="C12" i="36"/>
  <c r="B12" i="36"/>
  <c r="C33" i="35" l="1"/>
  <c r="G34" i="35"/>
  <c r="H23" i="35"/>
  <c r="E18" i="35"/>
  <c r="H12" i="35"/>
  <c r="G12" i="35"/>
  <c r="F12" i="35"/>
  <c r="E12" i="35"/>
  <c r="D12" i="35"/>
  <c r="C12" i="35"/>
  <c r="B12" i="35"/>
  <c r="D20" i="35" l="1"/>
  <c r="G22" i="35"/>
  <c r="C22" i="35"/>
  <c r="G21" i="35"/>
  <c r="C23" i="35"/>
  <c r="D19" i="35"/>
  <c r="H23" i="34"/>
  <c r="D21" i="35" l="1"/>
  <c r="D22" i="35" s="1"/>
  <c r="G23" i="35"/>
  <c r="C24" i="35"/>
  <c r="C25" i="35" s="1"/>
  <c r="G34" i="34"/>
  <c r="E18" i="34"/>
  <c r="H12" i="34"/>
  <c r="G12" i="34"/>
  <c r="F12" i="34"/>
  <c r="E12" i="34"/>
  <c r="D12" i="34"/>
  <c r="C12" i="34"/>
  <c r="B12" i="34"/>
  <c r="C19" i="35" l="1"/>
  <c r="C23" i="34"/>
  <c r="D19" i="34"/>
  <c r="G21" i="34"/>
  <c r="C22" i="34"/>
  <c r="D20" i="34"/>
  <c r="G22" i="34"/>
  <c r="G34" i="32"/>
  <c r="C24" i="34" l="1"/>
  <c r="C25" i="34" s="1"/>
  <c r="D21" i="34"/>
  <c r="D22" i="34" s="1"/>
  <c r="G23" i="34"/>
  <c r="E18" i="32"/>
  <c r="H12" i="32"/>
  <c r="G12" i="32"/>
  <c r="F12" i="32"/>
  <c r="E12" i="32"/>
  <c r="D12" i="32"/>
  <c r="C12" i="32"/>
  <c r="B12" i="32"/>
  <c r="C19" i="34" l="1"/>
  <c r="C22" i="32"/>
  <c r="G22" i="32"/>
  <c r="D20" i="32"/>
  <c r="G21" i="32"/>
  <c r="C23" i="32"/>
  <c r="C24" i="32" s="1"/>
  <c r="C25" i="32" s="1"/>
  <c r="D19" i="32"/>
  <c r="E59" i="33"/>
  <c r="E49" i="33"/>
  <c r="C45" i="33"/>
  <c r="B45" i="33"/>
  <c r="G43" i="33"/>
  <c r="I40" i="33"/>
  <c r="E39" i="33"/>
  <c r="D39" i="33"/>
  <c r="C39" i="33"/>
  <c r="B39" i="33"/>
  <c r="I37" i="33"/>
  <c r="H35" i="33"/>
  <c r="I34" i="33"/>
  <c r="C32" i="33"/>
  <c r="G30" i="33"/>
  <c r="E29" i="33"/>
  <c r="B29" i="33"/>
  <c r="B33" i="33" s="1"/>
  <c r="D27" i="33"/>
  <c r="F26" i="33"/>
  <c r="H25" i="33"/>
  <c r="E18" i="33"/>
  <c r="H12" i="33"/>
  <c r="G12" i="33"/>
  <c r="F12" i="33"/>
  <c r="E12" i="33"/>
  <c r="D12" i="33"/>
  <c r="C12" i="33"/>
  <c r="B12" i="33"/>
  <c r="I43" i="33" l="1"/>
  <c r="D21" i="32"/>
  <c r="C19" i="32" s="1"/>
  <c r="G23" i="32"/>
  <c r="C22" i="33"/>
  <c r="G22" i="33"/>
  <c r="D20" i="33"/>
  <c r="G21" i="33"/>
  <c r="C23" i="33"/>
  <c r="D19" i="33"/>
  <c r="E49" i="31"/>
  <c r="E59" i="31"/>
  <c r="D22" i="32" l="1"/>
  <c r="C24" i="33"/>
  <c r="C25" i="33" s="1"/>
  <c r="G23" i="33"/>
  <c r="D21" i="33"/>
  <c r="D22" i="33" s="1"/>
  <c r="F26" i="31"/>
  <c r="I40" i="31"/>
  <c r="I37" i="31"/>
  <c r="I34" i="31"/>
  <c r="H35" i="31"/>
  <c r="I43" i="31" l="1"/>
  <c r="C19" i="33"/>
  <c r="H25" i="31"/>
  <c r="C45" i="31"/>
  <c r="B45" i="31"/>
  <c r="G43" i="31"/>
  <c r="E39" i="31"/>
  <c r="D39" i="31"/>
  <c r="C39" i="31"/>
  <c r="B39" i="31"/>
  <c r="C32" i="31"/>
  <c r="G30" i="31"/>
  <c r="E29" i="31"/>
  <c r="B29" i="31"/>
  <c r="B33" i="31" s="1"/>
  <c r="D27" i="31"/>
  <c r="H12" i="31"/>
  <c r="G12" i="31"/>
  <c r="F12" i="31"/>
  <c r="E12" i="31"/>
  <c r="D12" i="31"/>
  <c r="C12" i="31"/>
  <c r="B12" i="31"/>
  <c r="D20" i="31" l="1"/>
  <c r="C23" i="31"/>
  <c r="C22" i="31"/>
  <c r="G22" i="31"/>
  <c r="G21" i="31"/>
  <c r="D19" i="31"/>
  <c r="G29" i="30"/>
  <c r="G42" i="30"/>
  <c r="D21" i="31" l="1"/>
  <c r="E18" i="31"/>
  <c r="G23" i="31"/>
  <c r="C24" i="31"/>
  <c r="C25" i="31" s="1"/>
  <c r="E28" i="30"/>
  <c r="D26" i="30"/>
  <c r="C44" i="30"/>
  <c r="B44" i="30"/>
  <c r="E38" i="30"/>
  <c r="D38" i="30"/>
  <c r="C38" i="30"/>
  <c r="B38" i="30"/>
  <c r="C31" i="30"/>
  <c r="B28" i="30"/>
  <c r="B32" i="30" s="1"/>
  <c r="H23" i="30"/>
  <c r="H16" i="30"/>
  <c r="H12" i="30"/>
  <c r="G12" i="30"/>
  <c r="F12" i="30"/>
  <c r="E12" i="30"/>
  <c r="D12" i="30"/>
  <c r="C12" i="30"/>
  <c r="B12" i="30"/>
  <c r="E15" i="30" l="1"/>
  <c r="D22" i="31"/>
  <c r="C19" i="31"/>
  <c r="D19" i="30"/>
  <c r="E16" i="30"/>
  <c r="G20" i="30"/>
  <c r="C21" i="30"/>
  <c r="G21" i="30"/>
  <c r="C22" i="30"/>
  <c r="D18" i="30"/>
  <c r="C43" i="29"/>
  <c r="D20" i="30" l="1"/>
  <c r="D21" i="30" s="1"/>
  <c r="G22" i="30"/>
  <c r="C23" i="30"/>
  <c r="C24" i="30" s="1"/>
  <c r="E17" i="30"/>
  <c r="B43" i="29"/>
  <c r="E37" i="29"/>
  <c r="C18" i="30" l="1"/>
  <c r="C37" i="29"/>
  <c r="D37" i="29"/>
  <c r="B37" i="29"/>
  <c r="G33" i="29" l="1"/>
  <c r="C30" i="29"/>
  <c r="B27" i="29"/>
  <c r="B31" i="29" s="1"/>
  <c r="H22" i="29"/>
  <c r="H15" i="29"/>
  <c r="H11" i="29"/>
  <c r="G11" i="29"/>
  <c r="F11" i="29"/>
  <c r="E11" i="29"/>
  <c r="D11" i="29"/>
  <c r="C11" i="29"/>
  <c r="B11" i="29"/>
  <c r="E14" i="29" s="1"/>
  <c r="E15" i="29" l="1"/>
  <c r="C20" i="29"/>
  <c r="G19" i="29"/>
  <c r="G20" i="29"/>
  <c r="D18" i="29"/>
  <c r="C21" i="29"/>
  <c r="D17" i="29"/>
  <c r="G8" i="27"/>
  <c r="E16" i="29" l="1"/>
  <c r="G21" i="29"/>
  <c r="C22" i="29"/>
  <c r="C23" i="29" s="1"/>
  <c r="D19" i="29"/>
  <c r="B25" i="27"/>
  <c r="B29" i="27" s="1"/>
  <c r="C28" i="27"/>
  <c r="C17" i="29" l="1"/>
  <c r="D20" i="29"/>
  <c r="H25" i="28"/>
  <c r="G25" i="28" l="1"/>
  <c r="I25" i="28" s="1"/>
  <c r="E26" i="28"/>
  <c r="H21" i="28"/>
  <c r="H14" i="28"/>
  <c r="H10" i="28"/>
  <c r="G10" i="28"/>
  <c r="F10" i="28"/>
  <c r="E10" i="28"/>
  <c r="D10" i="28"/>
  <c r="C10" i="28"/>
  <c r="B10" i="28"/>
  <c r="G29" i="28" l="1"/>
  <c r="C14" i="28" s="1"/>
  <c r="G18" i="28"/>
  <c r="D17" i="28"/>
  <c r="G19" i="28"/>
  <c r="G20" i="28" s="1"/>
  <c r="C19" i="28"/>
  <c r="C20" i="28"/>
  <c r="D16" i="28"/>
  <c r="G31" i="27"/>
  <c r="H21" i="27"/>
  <c r="H14" i="27"/>
  <c r="H10" i="27"/>
  <c r="G10" i="27"/>
  <c r="D17" i="27" s="1"/>
  <c r="F10" i="27"/>
  <c r="E10" i="27"/>
  <c r="D10" i="27"/>
  <c r="C10" i="27"/>
  <c r="B10" i="27"/>
  <c r="D16" i="27" l="1"/>
  <c r="D18" i="28"/>
  <c r="D19" i="28" s="1"/>
  <c r="C21" i="28"/>
  <c r="C22" i="28" s="1"/>
  <c r="C20" i="27"/>
  <c r="C19" i="27"/>
  <c r="G18" i="27"/>
  <c r="E13" i="27"/>
  <c r="G19" i="27"/>
  <c r="E14" i="27"/>
  <c r="C16" i="28" l="1"/>
  <c r="C21" i="27"/>
  <c r="C22" i="27" s="1"/>
  <c r="G20" i="27"/>
  <c r="E15" i="27"/>
  <c r="D18" i="27"/>
  <c r="C16" i="27" s="1"/>
  <c r="D19" i="27" l="1"/>
</calcChain>
</file>

<file path=xl/sharedStrings.xml><?xml version="1.0" encoding="utf-8"?>
<sst xmlns="http://schemas.openxmlformats.org/spreadsheetml/2006/main" count="284" uniqueCount="45">
  <si>
    <t>VALOR DO REPASSE</t>
  </si>
  <si>
    <t>DESPESA RECUPERADA</t>
  </si>
  <si>
    <t>ESPECIFICAÇÃO DO RECURSO</t>
  </si>
  <si>
    <t>DESPESAS REALIZADAS</t>
  </si>
  <si>
    <t>TESOURO</t>
  </si>
  <si>
    <t>TOTAL</t>
  </si>
  <si>
    <t>TARIFA DE TRANSF. CEF/BRADESCO</t>
  </si>
  <si>
    <t>RENDIMENTO DE APLICAÇÃO</t>
  </si>
  <si>
    <t>TARIFA DESPESA FINANCEIRA</t>
  </si>
  <si>
    <t>RECURSOS DEVOLVIDOS</t>
  </si>
  <si>
    <t>BOLSA</t>
  </si>
  <si>
    <t>SALDO EM CONTA:</t>
  </si>
  <si>
    <t xml:space="preserve">RESTAURANTE </t>
  </si>
  <si>
    <t xml:space="preserve">BOLSA </t>
  </si>
  <si>
    <t>saldo c/c 45005-7</t>
  </si>
  <si>
    <t>saldo/apli 45005-7</t>
  </si>
  <si>
    <t>bolsa</t>
  </si>
  <si>
    <t>restau</t>
  </si>
  <si>
    <t xml:space="preserve">MOVIMENTAÇÃO FINANCEIRA DEZEMBRO DE 2018 - CONTRATO DE GESTÃO Nº 001/2011 - SEGPLAN </t>
  </si>
  <si>
    <t xml:space="preserve">MOVIMENTAÇÃO FINANCEIRA JANEIRO DE 2019 - CONTRATO DE GESTÃO Nº 001/2011 - SEGPLAN </t>
  </si>
  <si>
    <t>MANUT.</t>
  </si>
  <si>
    <t>RESC.</t>
  </si>
  <si>
    <t>REST</t>
  </si>
  <si>
    <t xml:space="preserve">MOVIMENTAÇÃO FINANCEIRA FEVEREIRO DE 2019 - CONTRATO DE GESTÃO Nº 001/2011 - SEGPLAN </t>
  </si>
  <si>
    <t>BRINQ.</t>
  </si>
  <si>
    <t>DESP.</t>
  </si>
  <si>
    <t>TARIFA</t>
  </si>
  <si>
    <t>DESC. RECUP.</t>
  </si>
  <si>
    <t>SALDO</t>
  </si>
  <si>
    <t>REST.</t>
  </si>
  <si>
    <t xml:space="preserve">MOVIMENTAÇÃO FINANCEIRA MARÇO DE 2019 - CONTRATO DE GESTÃO Nº 001/2011 - SEGPLAN </t>
  </si>
  <si>
    <t xml:space="preserve">MOVIMENTAÇÃO FINANCEIRA ABRIL DE 2019 - CONTRATO DE GESTÃO Nº 001/2011 - SEGPLAN </t>
  </si>
  <si>
    <t xml:space="preserve">MOVIMENTAÇÃO FINANCEIRA MAIO DE 2019 - CONTRATO DE GESTÃO Nº 001/2011 - SEGPLAN </t>
  </si>
  <si>
    <t>28/06/19 SALDO FINAL</t>
  </si>
  <si>
    <t>C/C</t>
  </si>
  <si>
    <t>APLICAÇÃO</t>
  </si>
  <si>
    <t>RESTAURANTE</t>
  </si>
  <si>
    <t xml:space="preserve">MOVIMENTAÇÃO FINANCEIRA JUNHO DE 2019 - CONTRATO DE GESTÃO Nº 001/2011 - SEGPLAN </t>
  </si>
  <si>
    <t xml:space="preserve">MOVIMENTAÇÃO FINANCEIRA JULHO DE 2019 - CONTRATO DE GESTÃO Nº 001/2011 - SEGPLAN </t>
  </si>
  <si>
    <t>31/07/19 SALDO FINAL</t>
  </si>
  <si>
    <t xml:space="preserve">MOVIMENTAÇÃO FINANCEIRA AGOSTO DE 2019 - CONTRATO DE GESTÃO Nº 001/2011 - SEGPLAN </t>
  </si>
  <si>
    <t xml:space="preserve">MOVIMENTAÇÃO FINANCEIRA SETEMBRO DE 2019 - CONTRATO DE GESTÃO Nº 001/2011 - SEGPLAN </t>
  </si>
  <si>
    <t>CEFIN</t>
  </si>
  <si>
    <t xml:space="preserve"> Coordenação de Execução Financeira, 04 de outubro de 2019. </t>
  </si>
  <si>
    <t>Tacana de Luzdalma Dias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</si>
</sst>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0" fontId="5" fillId="2" borderId="8" xfId="0" applyFont="1" applyFill="1" applyBorder="1" applyAlignment="1">
      <alignment vertical="center"/>
    </xf>
    <xf numFmtId="44" fontId="6" fillId="2" borderId="9" xfId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44" fontId="6" fillId="2" borderId="12" xfId="1" applyFont="1" applyFill="1" applyBorder="1" applyAlignment="1">
      <alignment vertical="center"/>
    </xf>
    <xf numFmtId="44" fontId="6" fillId="2" borderId="12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4" fontId="7" fillId="2" borderId="6" xfId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44" fontId="1" fillId="4" borderId="15" xfId="1" applyFont="1" applyFill="1" applyBorder="1" applyAlignment="1">
      <alignment horizontal="center" vertical="center"/>
    </xf>
    <xf numFmtId="44" fontId="1" fillId="4" borderId="15" xfId="1" applyFont="1" applyFill="1" applyBorder="1" applyAlignment="1">
      <alignment horizontal="center" vertical="center" wrapText="1"/>
    </xf>
    <xf numFmtId="44" fontId="0" fillId="0" borderId="0" xfId="0" applyNumberFormat="1"/>
    <xf numFmtId="164" fontId="0" fillId="0" borderId="0" xfId="0" applyNumberFormat="1"/>
    <xf numFmtId="44" fontId="4" fillId="0" borderId="0" xfId="1" applyFont="1"/>
    <xf numFmtId="0" fontId="4" fillId="0" borderId="0" xfId="0" applyFont="1"/>
    <xf numFmtId="0" fontId="4" fillId="2" borderId="0" xfId="0" applyFont="1" applyFill="1"/>
    <xf numFmtId="14" fontId="6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4" fillId="0" borderId="0" xfId="0" applyNumberFormat="1" applyFont="1"/>
    <xf numFmtId="44" fontId="4" fillId="2" borderId="0" xfId="1" applyFont="1" applyFill="1"/>
    <xf numFmtId="14" fontId="6" fillId="0" borderId="1" xfId="1" applyNumberFormat="1" applyFont="1" applyBorder="1" applyAlignment="1">
      <alignment horizontal="center" vertical="center"/>
    </xf>
    <xf numFmtId="44" fontId="4" fillId="2" borderId="0" xfId="1" applyFont="1" applyFill="1" applyAlignment="1">
      <alignment horizontal="center"/>
    </xf>
    <xf numFmtId="16" fontId="0" fillId="0" borderId="0" xfId="0" applyNumberFormat="1"/>
    <xf numFmtId="164" fontId="0" fillId="3" borderId="0" xfId="0" applyNumberFormat="1" applyFill="1"/>
    <xf numFmtId="164" fontId="4" fillId="0" borderId="0" xfId="0" applyNumberFormat="1" applyFont="1"/>
    <xf numFmtId="164" fontId="4" fillId="2" borderId="0" xfId="0" applyNumberFormat="1" applyFont="1" applyFill="1"/>
    <xf numFmtId="44" fontId="1" fillId="4" borderId="16" xfId="1" applyFont="1" applyFill="1" applyBorder="1" applyAlignment="1">
      <alignment horizontal="center" vertical="center" wrapText="1"/>
    </xf>
    <xf numFmtId="44" fontId="6" fillId="2" borderId="10" xfId="1" applyFont="1" applyFill="1" applyBorder="1" applyAlignment="1">
      <alignment horizontal="center" vertical="center"/>
    </xf>
    <xf numFmtId="44" fontId="6" fillId="2" borderId="13" xfId="1" applyFont="1" applyFill="1" applyBorder="1" applyAlignment="1">
      <alignment horizontal="center" vertical="center"/>
    </xf>
    <xf numFmtId="44" fontId="7" fillId="2" borderId="7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4" fontId="8" fillId="2" borderId="9" xfId="1" applyFont="1" applyFill="1" applyBorder="1" applyAlignment="1">
      <alignment vertical="center"/>
    </xf>
    <xf numFmtId="44" fontId="8" fillId="2" borderId="10" xfId="1" applyFont="1" applyFill="1" applyBorder="1" applyAlignment="1">
      <alignment horizontal="center" vertical="center"/>
    </xf>
    <xf numFmtId="44" fontId="8" fillId="2" borderId="12" xfId="1" applyFont="1" applyFill="1" applyBorder="1" applyAlignment="1">
      <alignment vertical="center"/>
    </xf>
    <xf numFmtId="44" fontId="8" fillId="2" borderId="12" xfId="1" applyFont="1" applyFill="1" applyBorder="1" applyAlignment="1">
      <alignment horizontal="center" vertical="center"/>
    </xf>
    <xf numFmtId="44" fontId="8" fillId="2" borderId="13" xfId="1" applyFont="1" applyFill="1" applyBorder="1" applyAlignment="1">
      <alignment horizontal="center" vertical="center"/>
    </xf>
    <xf numFmtId="44" fontId="9" fillId="2" borderId="6" xfId="1" applyFont="1" applyFill="1" applyBorder="1" applyAlignment="1">
      <alignment horizontal="center" vertical="center"/>
    </xf>
    <xf numFmtId="44" fontId="9" fillId="2" borderId="7" xfId="1" applyFont="1" applyFill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44" fontId="9" fillId="0" borderId="1" xfId="1" applyFont="1" applyBorder="1" applyAlignment="1">
      <alignment vertical="center"/>
    </xf>
    <xf numFmtId="44" fontId="1" fillId="0" borderId="0" xfId="1" applyFont="1"/>
    <xf numFmtId="0" fontId="3" fillId="0" borderId="0" xfId="0" applyFont="1" applyBorder="1" applyAlignment="1">
      <alignment horizontal="right" vertical="center"/>
    </xf>
    <xf numFmtId="14" fontId="6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vertical="center"/>
    </xf>
    <xf numFmtId="44" fontId="4" fillId="0" borderId="0" xfId="1" applyFont="1" applyBorder="1" applyAlignment="1"/>
    <xf numFmtId="164" fontId="0" fillId="2" borderId="0" xfId="0" applyNumberFormat="1" applyFill="1"/>
    <xf numFmtId="44" fontId="4" fillId="0" borderId="0" xfId="1" applyFont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44" fontId="1" fillId="5" borderId="15" xfId="1" applyFont="1" applyFill="1" applyBorder="1" applyAlignment="1">
      <alignment horizontal="center" vertical="center"/>
    </xf>
    <xf numFmtId="44" fontId="1" fillId="5" borderId="15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4" fontId="4" fillId="0" borderId="0" xfId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85725</xdr:rowOff>
    </xdr:from>
    <xdr:to>
      <xdr:col>3</xdr:col>
      <xdr:colOff>1341210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11AC9B-2D37-4D3D-B4C0-650C52CA2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4925" y="85725"/>
          <a:ext cx="1036410" cy="600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3</xdr:col>
      <xdr:colOff>1281281</xdr:colOff>
      <xdr:row>4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A2E8F2E-75FC-466F-A215-78DEE6AE7D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146" y="47626"/>
          <a:ext cx="10896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95250</xdr:rowOff>
    </xdr:from>
    <xdr:to>
      <xdr:col>4</xdr:col>
      <xdr:colOff>74385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23137BA-DF37-4468-93E3-E4A8DE0BB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9225" y="95250"/>
          <a:ext cx="1036410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1036410</xdr:colOff>
      <xdr:row>5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593D8A1-4E07-438E-A9FA-AA69C75C9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381000"/>
          <a:ext cx="1036410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3</xdr:col>
      <xdr:colOff>1281281</xdr:colOff>
      <xdr:row>4</xdr:row>
      <xdr:rowOff>95251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AA9DA14-ED0F-46B7-B1AF-883F39B64A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1746" y="47626"/>
          <a:ext cx="10896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3</xdr:col>
      <xdr:colOff>1281281</xdr:colOff>
      <xdr:row>4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0570FD4-B007-44FB-B773-ADC4F059C4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1746" y="47626"/>
          <a:ext cx="10896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85725</xdr:rowOff>
    </xdr:from>
    <xdr:to>
      <xdr:col>3</xdr:col>
      <xdr:colOff>1341210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BBE0BB-0A95-43AC-AE79-2C6ACAEBE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4925" y="85725"/>
          <a:ext cx="1036410" cy="600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3</xdr:col>
      <xdr:colOff>1281281</xdr:colOff>
      <xdr:row>4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C6F3758-DEA0-48B0-B3EF-CCD7178F2C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146" y="47626"/>
          <a:ext cx="10896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3</xdr:col>
      <xdr:colOff>1281281</xdr:colOff>
      <xdr:row>4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B9F773-A140-4704-82EF-0653474CB9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146" y="47626"/>
          <a:ext cx="10896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3</xdr:col>
      <xdr:colOff>1281281</xdr:colOff>
      <xdr:row>4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B1EE46A-8882-4E45-A28F-A5E23BB54C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146" y="47626"/>
          <a:ext cx="10896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SA/CONT.%20BANC&#193;RIO/28%20%20%20-CONTROLE%20BANC&#193;RIO%20-%2003-08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008-1"/>
      <sheetName val="45002-2"/>
      <sheetName val="70-6"/>
      <sheetName val="71-4"/>
      <sheetName val="66-8"/>
      <sheetName val="69-2"/>
      <sheetName val="6633-8-REST. 11º TA"/>
      <sheetName val="6631-1 11º TA BOLSA"/>
      <sheetName val="PREF.ORIZONA"/>
      <sheetName val="45005-7 DEVOLUÇÃO DE AP. GYN"/>
      <sheetName val="45005-7 DEVOLUÇÃO PREF.RUBIATAB"/>
      <sheetName val="Planilha1"/>
      <sheetName val="PREF. AMERICANO DO BRASIL"/>
      <sheetName val="SINISTRO"/>
      <sheetName val="REST. 12º TA"/>
      <sheetName val="BOLSA 12º TA"/>
      <sheetName val=" 45005-7 TESOURO"/>
      <sheetName val=" RESCISÕES"/>
      <sheetName val="DOAÇÃO"/>
      <sheetName val="CCA-NM"/>
      <sheetName val="BRINQUEDO"/>
      <sheetName val="NATAL"/>
      <sheetName val="MONTAGEM"/>
      <sheetName val="IDELMA"/>
      <sheetName val="Plan1"/>
      <sheetName val="Planilha2"/>
      <sheetName val="PARA CONFERÊNCIA BONE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63">
          <cell r="L363">
            <v>10553.2599999995</v>
          </cell>
        </row>
      </sheetData>
      <sheetData sheetId="15" refreshError="1">
        <row r="1438">
          <cell r="L1438">
            <v>310292.33999999933</v>
          </cell>
        </row>
      </sheetData>
      <sheetData sheetId="16" refreshError="1">
        <row r="3958">
          <cell r="L3958">
            <v>1709453.1999999986</v>
          </cell>
        </row>
      </sheetData>
      <sheetData sheetId="17" refreshError="1">
        <row r="243">
          <cell r="K243">
            <v>449754.4499999999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1383-15FF-4E6E-B119-24EA52C8D952}">
  <dimension ref="A4:H33"/>
  <sheetViews>
    <sheetView topLeftCell="A31" workbookViewId="0">
      <selection activeCell="C8" sqref="C8"/>
    </sheetView>
  </sheetViews>
  <sheetFormatPr defaultRowHeight="15" x14ac:dyDescent="0.25"/>
  <cols>
    <col min="1" max="1" width="25.85546875" customWidth="1"/>
    <col min="2" max="2" width="23.85546875" customWidth="1"/>
    <col min="3" max="3" width="22.4257812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</cols>
  <sheetData>
    <row r="4" spans="1:8" ht="15.75" thickBot="1" x14ac:dyDescent="0.3"/>
    <row r="5" spans="1:8" ht="51" customHeight="1" thickBot="1" x14ac:dyDescent="0.3">
      <c r="A5" s="52" t="s">
        <v>19</v>
      </c>
      <c r="B5" s="53"/>
      <c r="C5" s="53"/>
      <c r="D5" s="53"/>
      <c r="E5" s="53"/>
      <c r="F5" s="53"/>
      <c r="G5" s="53"/>
      <c r="H5" s="54"/>
    </row>
    <row r="6" spans="1:8" ht="51" customHeight="1" thickTop="1" thickBot="1" x14ac:dyDescent="0.3">
      <c r="A6" s="10" t="s">
        <v>2</v>
      </c>
      <c r="B6" s="11" t="s">
        <v>0</v>
      </c>
      <c r="C6" s="12" t="s">
        <v>7</v>
      </c>
      <c r="D6" s="11" t="s">
        <v>1</v>
      </c>
      <c r="E6" s="12" t="s">
        <v>6</v>
      </c>
      <c r="F6" s="12" t="s">
        <v>8</v>
      </c>
      <c r="G6" s="11" t="s">
        <v>3</v>
      </c>
      <c r="H6" s="28" t="s">
        <v>9</v>
      </c>
    </row>
    <row r="7" spans="1:8" ht="51" customHeight="1" thickTop="1" x14ac:dyDescent="0.25">
      <c r="A7" s="2" t="s">
        <v>4</v>
      </c>
      <c r="B7" s="3">
        <v>2705524.23</v>
      </c>
      <c r="C7" s="3">
        <v>1406.11</v>
      </c>
      <c r="D7" s="3">
        <v>14891.72</v>
      </c>
      <c r="E7" s="3">
        <v>26.92</v>
      </c>
      <c r="F7" s="3">
        <v>65.8</v>
      </c>
      <c r="G7" s="3">
        <v>2852463.43</v>
      </c>
      <c r="H7" s="29">
        <v>0</v>
      </c>
    </row>
    <row r="8" spans="1:8" ht="51" customHeight="1" x14ac:dyDescent="0.25">
      <c r="A8" s="4" t="s">
        <v>12</v>
      </c>
      <c r="B8" s="5">
        <v>795000</v>
      </c>
      <c r="C8" s="5">
        <v>1056.3900000000001</v>
      </c>
      <c r="D8" s="5">
        <v>0.6</v>
      </c>
      <c r="E8" s="5">
        <v>6.73</v>
      </c>
      <c r="F8" s="6"/>
      <c r="G8" s="5">
        <f>1090716.01</f>
        <v>1090716.01</v>
      </c>
      <c r="H8" s="30">
        <v>0</v>
      </c>
    </row>
    <row r="9" spans="1:8" ht="51" customHeight="1" x14ac:dyDescent="0.25">
      <c r="A9" s="7" t="s">
        <v>13</v>
      </c>
      <c r="B9" s="6"/>
      <c r="C9" s="5">
        <v>1494.92</v>
      </c>
      <c r="D9" s="5">
        <v>593.35</v>
      </c>
      <c r="E9" s="6"/>
      <c r="F9" s="6"/>
      <c r="G9" s="5">
        <v>107611.69</v>
      </c>
      <c r="H9" s="30">
        <v>0</v>
      </c>
    </row>
    <row r="10" spans="1:8" ht="51" customHeight="1" thickBot="1" x14ac:dyDescent="0.3">
      <c r="A10" s="8" t="s">
        <v>5</v>
      </c>
      <c r="B10" s="9">
        <f t="shared" ref="B10:H10" si="0">SUM(B7:B9)</f>
        <v>3500524.23</v>
      </c>
      <c r="C10" s="9">
        <f t="shared" si="0"/>
        <v>3957.42</v>
      </c>
      <c r="D10" s="9">
        <f t="shared" si="0"/>
        <v>15485.67</v>
      </c>
      <c r="E10" s="9">
        <f t="shared" si="0"/>
        <v>33.650000000000006</v>
      </c>
      <c r="F10" s="9">
        <f t="shared" si="0"/>
        <v>65.8</v>
      </c>
      <c r="G10" s="9">
        <f t="shared" si="0"/>
        <v>4050791.1300000004</v>
      </c>
      <c r="H10" s="31">
        <f t="shared" si="0"/>
        <v>0</v>
      </c>
    </row>
    <row r="11" spans="1:8" ht="51" customHeight="1" x14ac:dyDescent="0.25">
      <c r="B11" s="15"/>
      <c r="C11" s="15"/>
      <c r="D11" s="15"/>
      <c r="E11" s="15"/>
      <c r="F11" s="15"/>
      <c r="G11" s="15"/>
      <c r="H11" s="15"/>
    </row>
    <row r="12" spans="1:8" ht="51" customHeight="1" x14ac:dyDescent="0.25">
      <c r="B12" s="16"/>
      <c r="C12" s="16"/>
      <c r="D12" s="26"/>
      <c r="E12" s="16"/>
      <c r="F12" s="17"/>
      <c r="G12" s="23"/>
      <c r="H12" s="17"/>
    </row>
    <row r="13" spans="1:8" ht="51" customHeight="1" x14ac:dyDescent="0.25">
      <c r="A13" s="55" t="s">
        <v>11</v>
      </c>
      <c r="B13" s="18">
        <v>43465</v>
      </c>
      <c r="C13" s="19">
        <v>1149363.1100000001</v>
      </c>
      <c r="D13" s="20"/>
      <c r="E13" s="15">
        <f>B10+C10+D10+C13</f>
        <v>4669330.43</v>
      </c>
      <c r="F13" s="27"/>
      <c r="G13" s="21"/>
      <c r="H13" s="21"/>
    </row>
    <row r="14" spans="1:8" ht="51" customHeight="1" x14ac:dyDescent="0.25">
      <c r="A14" s="55"/>
      <c r="B14" s="22">
        <v>43496</v>
      </c>
      <c r="C14" s="19">
        <v>618439.85</v>
      </c>
      <c r="D14" s="15"/>
      <c r="E14" s="15">
        <f>E10+F10+G10</f>
        <v>4050890.5800000005</v>
      </c>
      <c r="F14" s="21"/>
      <c r="G14" s="21"/>
      <c r="H14" s="21">
        <f>'[1] RESCISÕES'!$K$243+'[1] 45005-7 TESOURO'!$L$3958+'[1]BOLSA 12º TA'!$L$1438+'[1]REST. 12º TA'!$L$363</f>
        <v>2480053.2499999972</v>
      </c>
    </row>
    <row r="15" spans="1:8" x14ac:dyDescent="0.25">
      <c r="C15" s="14"/>
      <c r="E15" s="14">
        <f>E13-E14</f>
        <v>618439.84999999916</v>
      </c>
      <c r="F15" s="14"/>
    </row>
    <row r="16" spans="1:8" x14ac:dyDescent="0.25">
      <c r="C16" s="14">
        <f>C14-D18</f>
        <v>0</v>
      </c>
      <c r="D16" s="14">
        <f>C13+B10+D10+C10</f>
        <v>4669330.43</v>
      </c>
      <c r="E16" s="14"/>
      <c r="G16" s="14"/>
    </row>
    <row r="17" spans="1:8" x14ac:dyDescent="0.25">
      <c r="D17" s="14">
        <f>E10+F10+G10</f>
        <v>4050890.5800000005</v>
      </c>
      <c r="E17" s="14"/>
      <c r="G17" s="14"/>
    </row>
    <row r="18" spans="1:8" x14ac:dyDescent="0.25">
      <c r="B18" s="1"/>
      <c r="D18" s="14">
        <f>D16-D17</f>
        <v>618439.84999999916</v>
      </c>
      <c r="E18" s="25"/>
      <c r="G18" s="25">
        <f>B10+C10+D10+C13</f>
        <v>4669330.43</v>
      </c>
    </row>
    <row r="19" spans="1:8" x14ac:dyDescent="0.25">
      <c r="B19" s="1"/>
      <c r="C19" s="14">
        <f>B10+C10+D10</f>
        <v>3519967.32</v>
      </c>
      <c r="D19" s="14">
        <f>C14-D18</f>
        <v>0</v>
      </c>
      <c r="E19" s="14"/>
      <c r="G19" s="25">
        <f>E10+F10+G10</f>
        <v>4050890.5800000005</v>
      </c>
      <c r="H19" s="1">
        <v>2956453.56</v>
      </c>
    </row>
    <row r="20" spans="1:8" x14ac:dyDescent="0.25">
      <c r="B20" s="1"/>
      <c r="C20" s="14">
        <f>E10+F10+G10</f>
        <v>4050890.5800000005</v>
      </c>
      <c r="G20" s="25">
        <f>G18-G19</f>
        <v>618439.84999999916</v>
      </c>
      <c r="H20" s="1">
        <v>111137.07</v>
      </c>
    </row>
    <row r="21" spans="1:8" x14ac:dyDescent="0.25">
      <c r="B21" s="1"/>
      <c r="C21" s="14">
        <f>C19-C20</f>
        <v>-530923.26000000071</v>
      </c>
      <c r="F21" s="14"/>
      <c r="G21" s="14"/>
      <c r="H21" s="1">
        <f>SUM(H18:H20)</f>
        <v>3067590.63</v>
      </c>
    </row>
    <row r="22" spans="1:8" x14ac:dyDescent="0.25">
      <c r="B22" s="1"/>
      <c r="C22" s="14">
        <f>C15-C21</f>
        <v>530923.26000000071</v>
      </c>
      <c r="F22" s="14"/>
      <c r="H22" s="24"/>
    </row>
    <row r="23" spans="1:8" x14ac:dyDescent="0.25">
      <c r="A23" t="s">
        <v>20</v>
      </c>
      <c r="B23" s="1">
        <v>344866.46</v>
      </c>
      <c r="E23" s="14"/>
      <c r="F23" s="1"/>
      <c r="G23" s="1"/>
      <c r="H23" s="13"/>
    </row>
    <row r="24" spans="1:8" x14ac:dyDescent="0.25">
      <c r="A24" t="s">
        <v>21</v>
      </c>
      <c r="B24" s="1">
        <v>39.07</v>
      </c>
    </row>
    <row r="25" spans="1:8" x14ac:dyDescent="0.25">
      <c r="A25" t="s">
        <v>4</v>
      </c>
      <c r="B25" s="1">
        <f>SUM(B23:B24)</f>
        <v>344905.53</v>
      </c>
      <c r="G25" s="1">
        <v>7309.62</v>
      </c>
      <c r="H25" t="s">
        <v>14</v>
      </c>
    </row>
    <row r="26" spans="1:8" x14ac:dyDescent="0.25">
      <c r="B26" s="1"/>
      <c r="C26" s="1">
        <v>2779439.75</v>
      </c>
      <c r="G26" s="1">
        <v>4073301.21</v>
      </c>
      <c r="H26" t="s">
        <v>15</v>
      </c>
    </row>
    <row r="27" spans="1:8" x14ac:dyDescent="0.25">
      <c r="A27" t="s">
        <v>10</v>
      </c>
      <c r="B27" s="1">
        <v>214080.56</v>
      </c>
      <c r="C27" s="1">
        <v>73023.679999999993</v>
      </c>
      <c r="E27" s="1"/>
      <c r="G27" s="1">
        <v>2344.37</v>
      </c>
      <c r="H27" t="s">
        <v>16</v>
      </c>
    </row>
    <row r="28" spans="1:8" x14ac:dyDescent="0.25">
      <c r="A28" t="s">
        <v>22</v>
      </c>
      <c r="B28" s="1">
        <v>59453.760000000002</v>
      </c>
      <c r="C28" s="1">
        <f>SUM(C26:C27)</f>
        <v>2852463.43</v>
      </c>
      <c r="E28" s="1"/>
      <c r="G28" s="1">
        <v>670420.78</v>
      </c>
      <c r="H28" t="s">
        <v>16</v>
      </c>
    </row>
    <row r="29" spans="1:8" x14ac:dyDescent="0.25">
      <c r="B29" s="1">
        <f>SUM(B25:B28)</f>
        <v>618439.85000000009</v>
      </c>
      <c r="C29" s="1"/>
      <c r="E29" s="1"/>
      <c r="G29" s="1">
        <v>1545.09</v>
      </c>
      <c r="H29" t="s">
        <v>17</v>
      </c>
    </row>
    <row r="30" spans="1:8" x14ac:dyDescent="0.25">
      <c r="C30" s="1"/>
      <c r="E30" s="1"/>
      <c r="G30" s="1">
        <v>159409.57</v>
      </c>
      <c r="H30" t="s">
        <v>17</v>
      </c>
    </row>
    <row r="31" spans="1:8" x14ac:dyDescent="0.25">
      <c r="C31" s="1"/>
      <c r="G31" s="1">
        <f>SUM(G25:G30)</f>
        <v>4914330.6400000006</v>
      </c>
    </row>
    <row r="32" spans="1:8" x14ac:dyDescent="0.25">
      <c r="C32" s="1"/>
      <c r="G32" s="1"/>
    </row>
    <row r="33" spans="7:7" x14ac:dyDescent="0.25">
      <c r="G33" s="1"/>
    </row>
  </sheetData>
  <mergeCells count="2">
    <mergeCell ref="A5:H5"/>
    <mergeCell ref="A13:A14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7BFF6-0A2C-4BDF-BA21-43909AD6E2C3}">
  <sheetPr>
    <pageSetUpPr fitToPage="1"/>
  </sheetPr>
  <dimension ref="A6:H59"/>
  <sheetViews>
    <sheetView tabSelected="1" workbookViewId="0">
      <selection activeCell="E15" sqref="E15"/>
    </sheetView>
  </sheetViews>
  <sheetFormatPr defaultRowHeight="15" x14ac:dyDescent="0.25"/>
  <cols>
    <col min="1" max="1" width="25.85546875" customWidth="1"/>
    <col min="2" max="2" width="23.85546875" customWidth="1"/>
    <col min="3" max="3" width="24.710937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6.85546875" customWidth="1"/>
  </cols>
  <sheetData>
    <row r="6" spans="1:7" ht="15.75" thickBot="1" x14ac:dyDescent="0.3"/>
    <row r="7" spans="1:7" ht="19.5" thickBot="1" x14ac:dyDescent="0.3">
      <c r="A7" s="52" t="s">
        <v>41</v>
      </c>
      <c r="B7" s="53"/>
      <c r="C7" s="53"/>
      <c r="D7" s="53"/>
      <c r="E7" s="53"/>
      <c r="F7" s="53"/>
      <c r="G7" s="53"/>
    </row>
    <row r="8" spans="1:7" ht="46.5" thickTop="1" thickBot="1" x14ac:dyDescent="0.3">
      <c r="A8" s="49" t="s">
        <v>2</v>
      </c>
      <c r="B8" s="50" t="s">
        <v>0</v>
      </c>
      <c r="C8" s="51" t="s">
        <v>7</v>
      </c>
      <c r="D8" s="50" t="s">
        <v>1</v>
      </c>
      <c r="E8" s="51" t="s">
        <v>6</v>
      </c>
      <c r="F8" s="51" t="s">
        <v>8</v>
      </c>
      <c r="G8" s="50" t="s">
        <v>3</v>
      </c>
    </row>
    <row r="9" spans="1:7" ht="19.5" thickTop="1" x14ac:dyDescent="0.25">
      <c r="A9" s="2" t="s">
        <v>4</v>
      </c>
      <c r="B9" s="3">
        <v>7982704.5099999998</v>
      </c>
      <c r="C9" s="3">
        <v>33838.47</v>
      </c>
      <c r="D9" s="3">
        <v>21707.68</v>
      </c>
      <c r="E9" s="3">
        <v>125.3</v>
      </c>
      <c r="F9" s="3">
        <v>139.80000000000001</v>
      </c>
      <c r="G9" s="3">
        <v>3603836.96</v>
      </c>
    </row>
    <row r="10" spans="1:7" ht="18.75" x14ac:dyDescent="0.25">
      <c r="A10" s="4" t="s">
        <v>12</v>
      </c>
      <c r="B10" s="5">
        <v>1587096.22</v>
      </c>
      <c r="C10" s="5">
        <v>5909.62</v>
      </c>
      <c r="D10" s="5">
        <v>386.6</v>
      </c>
      <c r="E10" s="5">
        <v>8.9499999999999993</v>
      </c>
      <c r="F10" s="6"/>
      <c r="G10" s="5">
        <v>1317886.01</v>
      </c>
    </row>
    <row r="11" spans="1:7" ht="18.75" x14ac:dyDescent="0.25">
      <c r="A11" s="7" t="s">
        <v>13</v>
      </c>
      <c r="B11" s="6">
        <v>8385169.3099999996</v>
      </c>
      <c r="C11" s="5">
        <v>30977.62</v>
      </c>
      <c r="D11" s="5">
        <v>0</v>
      </c>
      <c r="E11" s="6">
        <v>0</v>
      </c>
      <c r="F11" s="6"/>
      <c r="G11" s="5">
        <v>8005288.5700000003</v>
      </c>
    </row>
    <row r="12" spans="1:7" ht="19.5" thickBot="1" x14ac:dyDescent="0.3">
      <c r="A12" s="8" t="s">
        <v>5</v>
      </c>
      <c r="B12" s="9">
        <f t="shared" ref="B12:G12" si="0">SUM(B9:B11)</f>
        <v>17954970.039999999</v>
      </c>
      <c r="C12" s="9">
        <f t="shared" si="0"/>
        <v>70725.710000000006</v>
      </c>
      <c r="D12" s="9">
        <f t="shared" si="0"/>
        <v>22094.28</v>
      </c>
      <c r="E12" s="9">
        <f t="shared" si="0"/>
        <v>134.25</v>
      </c>
      <c r="F12" s="9">
        <f t="shared" si="0"/>
        <v>139.80000000000001</v>
      </c>
      <c r="G12" s="9">
        <f t="shared" si="0"/>
        <v>12927011.539999999</v>
      </c>
    </row>
    <row r="13" spans="1:7" x14ac:dyDescent="0.25">
      <c r="B13" s="15"/>
      <c r="C13" s="15"/>
      <c r="D13" s="15"/>
      <c r="E13" s="15"/>
      <c r="F13" s="15"/>
      <c r="G13" s="15"/>
    </row>
    <row r="14" spans="1:7" x14ac:dyDescent="0.25">
      <c r="B14" s="16"/>
      <c r="C14" s="16"/>
      <c r="D14" s="26"/>
      <c r="E14" s="16"/>
      <c r="F14" s="17"/>
      <c r="G14" s="23"/>
    </row>
    <row r="15" spans="1:7" ht="18.75" x14ac:dyDescent="0.25">
      <c r="A15" s="55" t="s">
        <v>11</v>
      </c>
      <c r="B15" s="22">
        <v>43707</v>
      </c>
      <c r="C15" s="19">
        <v>15563762.689999999</v>
      </c>
      <c r="D15" s="20"/>
      <c r="E15" s="15"/>
      <c r="F15" s="27"/>
      <c r="G15" s="21"/>
    </row>
    <row r="16" spans="1:7" ht="18.75" x14ac:dyDescent="0.25">
      <c r="A16" s="55"/>
      <c r="B16" s="22">
        <v>43738</v>
      </c>
      <c r="C16" s="19">
        <v>20684267.129999999</v>
      </c>
      <c r="D16" s="46"/>
      <c r="E16" s="46"/>
      <c r="F16" s="46"/>
      <c r="G16" s="46"/>
    </row>
    <row r="17" spans="1:8" ht="18.75" x14ac:dyDescent="0.25">
      <c r="A17" s="43"/>
      <c r="B17" s="44"/>
      <c r="C17" s="45"/>
      <c r="D17" s="15"/>
      <c r="E17" s="15"/>
      <c r="F17" s="21"/>
      <c r="G17" s="21"/>
    </row>
    <row r="18" spans="1:8" x14ac:dyDescent="0.25">
      <c r="C18" s="14"/>
      <c r="D18" s="46"/>
      <c r="E18" s="48" t="s">
        <v>43</v>
      </c>
      <c r="F18" s="46"/>
    </row>
    <row r="19" spans="1:8" x14ac:dyDescent="0.25">
      <c r="C19" s="14"/>
      <c r="D19" s="46"/>
      <c r="E19" s="46"/>
      <c r="F19" s="46"/>
      <c r="G19" s="14"/>
    </row>
    <row r="20" spans="1:8" x14ac:dyDescent="0.25">
      <c r="D20" s="56" t="s">
        <v>44</v>
      </c>
      <c r="E20" s="56"/>
      <c r="F20" s="56"/>
      <c r="G20" s="47"/>
      <c r="H20" s="1"/>
    </row>
    <row r="21" spans="1:8" x14ac:dyDescent="0.25">
      <c r="B21" s="1"/>
      <c r="D21" s="46"/>
      <c r="E21" s="46" t="s">
        <v>42</v>
      </c>
      <c r="F21" s="46"/>
      <c r="G21" s="47"/>
      <c r="H21" s="1"/>
    </row>
    <row r="22" spans="1:8" x14ac:dyDescent="0.25">
      <c r="B22" s="1"/>
      <c r="C22" s="14"/>
      <c r="D22" s="14"/>
      <c r="E22" s="14"/>
      <c r="F22" s="1"/>
      <c r="G22" s="47"/>
      <c r="H22" s="1"/>
    </row>
    <row r="23" spans="1:8" x14ac:dyDescent="0.25">
      <c r="B23" s="1"/>
      <c r="C23" s="14"/>
      <c r="F23" s="1"/>
      <c r="G23" s="47"/>
      <c r="H23" s="1"/>
    </row>
    <row r="24" spans="1:8" x14ac:dyDescent="0.25">
      <c r="B24" s="1"/>
      <c r="C24" s="14"/>
      <c r="F24" s="1"/>
      <c r="G24" s="14"/>
      <c r="H24" s="1"/>
    </row>
    <row r="25" spans="1:8" x14ac:dyDescent="0.25">
      <c r="B25" s="1"/>
      <c r="C25" s="14"/>
      <c r="F25" s="1"/>
      <c r="H25" s="1"/>
    </row>
    <row r="26" spans="1:8" x14ac:dyDescent="0.25">
      <c r="B26" s="1"/>
      <c r="C26" s="14"/>
      <c r="F26" s="14"/>
      <c r="H26" s="1"/>
    </row>
    <row r="27" spans="1:8" x14ac:dyDescent="0.25">
      <c r="B27" s="1"/>
      <c r="C27" s="1"/>
      <c r="E27" s="1"/>
      <c r="F27" s="1"/>
      <c r="G27" s="1"/>
    </row>
    <row r="28" spans="1:8" x14ac:dyDescent="0.25">
      <c r="B28" s="1"/>
      <c r="C28" s="1"/>
      <c r="E28" s="1"/>
      <c r="G28" s="1"/>
    </row>
    <row r="29" spans="1:8" x14ac:dyDescent="0.25">
      <c r="B29" s="1"/>
      <c r="C29" s="1"/>
      <c r="E29" s="1"/>
      <c r="G29" s="1"/>
      <c r="H29" s="1"/>
    </row>
    <row r="30" spans="1:8" x14ac:dyDescent="0.25">
      <c r="B30" s="1"/>
      <c r="C30" s="1"/>
      <c r="G30" s="42"/>
      <c r="H30" s="1"/>
    </row>
    <row r="31" spans="1:8" x14ac:dyDescent="0.25">
      <c r="B31" s="1"/>
      <c r="C31" s="1"/>
      <c r="E31" s="1"/>
      <c r="G31" s="1"/>
      <c r="H31" s="1"/>
    </row>
    <row r="32" spans="1:8" x14ac:dyDescent="0.25">
      <c r="B32" s="1"/>
      <c r="C32" s="1"/>
      <c r="E32" s="1"/>
      <c r="G32" s="1"/>
      <c r="H32" s="1"/>
    </row>
    <row r="33" spans="2:8" x14ac:dyDescent="0.25">
      <c r="B33" s="1"/>
      <c r="C33" s="1"/>
      <c r="E33" s="1"/>
      <c r="G33" s="1"/>
      <c r="H33" s="1"/>
    </row>
    <row r="34" spans="2:8" x14ac:dyDescent="0.25">
      <c r="C34" s="1"/>
      <c r="E34" s="1"/>
      <c r="G34" s="1"/>
      <c r="H34" s="1"/>
    </row>
    <row r="35" spans="2:8" x14ac:dyDescent="0.25">
      <c r="C35" s="1"/>
      <c r="G35" s="1"/>
      <c r="H35" s="1"/>
    </row>
    <row r="36" spans="2:8" x14ac:dyDescent="0.25">
      <c r="B36" s="1"/>
      <c r="C36" s="1"/>
      <c r="D36" s="1"/>
      <c r="E36" s="1"/>
      <c r="G36" s="1"/>
      <c r="H36" s="1"/>
    </row>
    <row r="37" spans="2:8" x14ac:dyDescent="0.25">
      <c r="B37" s="1"/>
      <c r="C37" s="1"/>
      <c r="D37" s="1"/>
      <c r="E37" s="1"/>
      <c r="G37" s="1"/>
      <c r="H37" s="1"/>
    </row>
    <row r="38" spans="2:8" x14ac:dyDescent="0.25">
      <c r="B38" s="1"/>
      <c r="C38" s="1"/>
      <c r="D38" s="1"/>
      <c r="E38" s="1"/>
      <c r="G38" s="1"/>
      <c r="H38" s="1"/>
    </row>
    <row r="39" spans="2:8" x14ac:dyDescent="0.25">
      <c r="B39" s="42"/>
      <c r="C39" s="42"/>
      <c r="D39" s="42"/>
      <c r="E39" s="42"/>
      <c r="G39" s="1"/>
      <c r="H39" s="1"/>
    </row>
    <row r="40" spans="2:8" x14ac:dyDescent="0.25">
      <c r="G40" s="1"/>
      <c r="H40" s="13"/>
    </row>
    <row r="41" spans="2:8" x14ac:dyDescent="0.25">
      <c r="G41" s="1"/>
      <c r="H41" s="13"/>
    </row>
    <row r="42" spans="2:8" x14ac:dyDescent="0.25">
      <c r="B42" s="1"/>
      <c r="C42" s="1"/>
      <c r="G42" s="1"/>
    </row>
    <row r="43" spans="2:8" x14ac:dyDescent="0.25">
      <c r="B43" s="1"/>
      <c r="C43" s="1"/>
      <c r="E43" s="1"/>
      <c r="F43" s="1"/>
      <c r="G43" s="1"/>
      <c r="H43" s="14"/>
    </row>
    <row r="44" spans="2:8" x14ac:dyDescent="0.25">
      <c r="B44" s="1"/>
      <c r="C44" s="1"/>
      <c r="E44" s="1"/>
      <c r="F44" s="1"/>
    </row>
    <row r="45" spans="2:8" x14ac:dyDescent="0.25">
      <c r="B45" s="13"/>
      <c r="C45" s="1"/>
      <c r="E45" s="1"/>
      <c r="F45" s="1"/>
    </row>
    <row r="46" spans="2:8" x14ac:dyDescent="0.25">
      <c r="E46" s="1"/>
      <c r="F46" s="1"/>
    </row>
    <row r="47" spans="2:8" x14ac:dyDescent="0.25">
      <c r="E47" s="1"/>
      <c r="F47" s="1"/>
    </row>
    <row r="48" spans="2:8" x14ac:dyDescent="0.25">
      <c r="E48" s="1"/>
      <c r="F48" s="1"/>
    </row>
    <row r="49" spans="5:6" x14ac:dyDescent="0.25">
      <c r="E49" s="1"/>
      <c r="F49" s="1"/>
    </row>
    <row r="50" spans="5:6" x14ac:dyDescent="0.25">
      <c r="E50" s="1"/>
      <c r="F50" s="1"/>
    </row>
    <row r="51" spans="5:6" x14ac:dyDescent="0.25">
      <c r="E51" s="1"/>
      <c r="F51" s="1"/>
    </row>
    <row r="52" spans="5:6" x14ac:dyDescent="0.25">
      <c r="E52" s="1"/>
      <c r="F52" s="1"/>
    </row>
    <row r="53" spans="5:6" x14ac:dyDescent="0.25">
      <c r="E53" s="1"/>
      <c r="F53" s="1"/>
    </row>
    <row r="54" spans="5:6" x14ac:dyDescent="0.25">
      <c r="E54" s="1"/>
      <c r="F54" s="1"/>
    </row>
    <row r="55" spans="5:6" x14ac:dyDescent="0.25">
      <c r="E55" s="1"/>
      <c r="F55" s="1"/>
    </row>
    <row r="56" spans="5:6" x14ac:dyDescent="0.25">
      <c r="E56" s="1"/>
      <c r="F56" s="1"/>
    </row>
    <row r="57" spans="5:6" x14ac:dyDescent="0.25">
      <c r="E57" s="1"/>
    </row>
    <row r="58" spans="5:6" x14ac:dyDescent="0.25">
      <c r="E58" s="1"/>
    </row>
    <row r="59" spans="5:6" x14ac:dyDescent="0.25">
      <c r="E59" s="13"/>
    </row>
  </sheetData>
  <mergeCells count="3">
    <mergeCell ref="A7:G7"/>
    <mergeCell ref="A15:A16"/>
    <mergeCell ref="D20:F20"/>
  </mergeCells>
  <pageMargins left="0.511811024" right="0.511811024" top="0.78740157499999996" bottom="0.78740157499999996" header="0.31496062000000002" footer="0.31496062000000002"/>
  <pageSetup paperSize="9" scale="8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5597-86F9-4B33-AC3B-19F330E1BA38}">
  <dimension ref="A5:H43"/>
  <sheetViews>
    <sheetView workbookViewId="0">
      <selection activeCell="E16" sqref="E16"/>
    </sheetView>
  </sheetViews>
  <sheetFormatPr defaultRowHeight="15" x14ac:dyDescent="0.25"/>
  <cols>
    <col min="1" max="1" width="25.85546875" customWidth="1"/>
    <col min="2" max="2" width="23.85546875" customWidth="1"/>
    <col min="3" max="3" width="22.4257812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</cols>
  <sheetData>
    <row r="5" spans="1:8" ht="15.75" thickBot="1" x14ac:dyDescent="0.3"/>
    <row r="6" spans="1:8" ht="19.5" thickBot="1" x14ac:dyDescent="0.3">
      <c r="A6" s="52" t="s">
        <v>23</v>
      </c>
      <c r="B6" s="53"/>
      <c r="C6" s="53"/>
      <c r="D6" s="53"/>
      <c r="E6" s="53"/>
      <c r="F6" s="53"/>
      <c r="G6" s="53"/>
      <c r="H6" s="54"/>
    </row>
    <row r="7" spans="1:8" ht="46.5" thickTop="1" thickBot="1" x14ac:dyDescent="0.3">
      <c r="A7" s="10" t="s">
        <v>2</v>
      </c>
      <c r="B7" s="11" t="s">
        <v>0</v>
      </c>
      <c r="C7" s="12" t="s">
        <v>7</v>
      </c>
      <c r="D7" s="11" t="s">
        <v>1</v>
      </c>
      <c r="E7" s="12" t="s">
        <v>6</v>
      </c>
      <c r="F7" s="12" t="s">
        <v>8</v>
      </c>
      <c r="G7" s="11" t="s">
        <v>3</v>
      </c>
      <c r="H7" s="28" t="s">
        <v>9</v>
      </c>
    </row>
    <row r="8" spans="1:8" ht="35.1" customHeight="1" thickTop="1" x14ac:dyDescent="0.25">
      <c r="A8" s="2" t="s">
        <v>4</v>
      </c>
      <c r="B8" s="3">
        <v>6344151.7300000004</v>
      </c>
      <c r="C8" s="3">
        <v>8650.7900000000009</v>
      </c>
      <c r="D8" s="3">
        <v>966.22</v>
      </c>
      <c r="E8" s="3">
        <v>121.14</v>
      </c>
      <c r="F8" s="3">
        <v>131.6</v>
      </c>
      <c r="G8" s="3">
        <v>4505821.04</v>
      </c>
      <c r="H8" s="29">
        <v>0</v>
      </c>
    </row>
    <row r="9" spans="1:8" ht="35.1" customHeight="1" x14ac:dyDescent="0.25">
      <c r="A9" s="4" t="s">
        <v>12</v>
      </c>
      <c r="B9" s="5">
        <v>2575032.2400000002</v>
      </c>
      <c r="C9" s="5">
        <v>1407.79</v>
      </c>
      <c r="D9" s="5">
        <v>6.74</v>
      </c>
      <c r="E9" s="5">
        <v>6.73</v>
      </c>
      <c r="F9" s="6"/>
      <c r="G9" s="5">
        <v>2118936.86</v>
      </c>
      <c r="H9" s="30">
        <v>0</v>
      </c>
    </row>
    <row r="10" spans="1:8" ht="35.1" customHeight="1" x14ac:dyDescent="0.25">
      <c r="A10" s="7" t="s">
        <v>13</v>
      </c>
      <c r="B10" s="6">
        <v>9105120</v>
      </c>
      <c r="C10" s="5">
        <v>8106.55</v>
      </c>
      <c r="D10" s="5">
        <v>4.5999999999999996</v>
      </c>
      <c r="E10" s="6"/>
      <c r="F10" s="6"/>
      <c r="G10" s="5">
        <v>6679221.8799999999</v>
      </c>
      <c r="H10" s="30">
        <v>0</v>
      </c>
    </row>
    <row r="11" spans="1:8" ht="35.1" customHeight="1" thickBot="1" x14ac:dyDescent="0.3">
      <c r="A11" s="8" t="s">
        <v>5</v>
      </c>
      <c r="B11" s="9">
        <f t="shared" ref="B11:H11" si="0">SUM(B8:B10)</f>
        <v>18024303.969999999</v>
      </c>
      <c r="C11" s="9">
        <f t="shared" si="0"/>
        <v>18165.13</v>
      </c>
      <c r="D11" s="9">
        <f t="shared" si="0"/>
        <v>977.56000000000006</v>
      </c>
      <c r="E11" s="9">
        <f t="shared" si="0"/>
        <v>127.87</v>
      </c>
      <c r="F11" s="9">
        <f t="shared" si="0"/>
        <v>131.6</v>
      </c>
      <c r="G11" s="9">
        <f t="shared" si="0"/>
        <v>13303979.780000001</v>
      </c>
      <c r="H11" s="31">
        <f t="shared" si="0"/>
        <v>0</v>
      </c>
    </row>
    <row r="12" spans="1:8" ht="35.1" customHeight="1" x14ac:dyDescent="0.25">
      <c r="B12" s="15"/>
      <c r="C12" s="15"/>
      <c r="D12" s="15"/>
      <c r="E12" s="15"/>
      <c r="F12" s="15"/>
      <c r="G12" s="15"/>
      <c r="H12" s="15"/>
    </row>
    <row r="13" spans="1:8" ht="35.1" customHeight="1" x14ac:dyDescent="0.25">
      <c r="B13" s="16"/>
      <c r="C13" s="16"/>
      <c r="D13" s="26"/>
      <c r="E13" s="16"/>
      <c r="F13" s="17"/>
      <c r="G13" s="23"/>
      <c r="H13" s="17"/>
    </row>
    <row r="14" spans="1:8" ht="35.1" customHeight="1" x14ac:dyDescent="0.25">
      <c r="A14" s="55" t="s">
        <v>11</v>
      </c>
      <c r="B14" s="22">
        <v>43496</v>
      </c>
      <c r="C14" s="19">
        <v>618439.85</v>
      </c>
      <c r="D14" s="20"/>
      <c r="E14" s="15">
        <f>C14+B11+C11+D11</f>
        <v>18661886.509999998</v>
      </c>
      <c r="F14" s="27"/>
      <c r="G14" s="21"/>
      <c r="H14" s="21"/>
    </row>
    <row r="15" spans="1:8" ht="35.1" customHeight="1" x14ac:dyDescent="0.25">
      <c r="A15" s="55"/>
      <c r="B15" s="22">
        <v>43524</v>
      </c>
      <c r="C15" s="19">
        <v>5357647.26</v>
      </c>
      <c r="D15" s="15"/>
      <c r="E15" s="15">
        <f>E11+F11+G11</f>
        <v>13304239.250000002</v>
      </c>
      <c r="F15" s="21"/>
      <c r="G15" s="21"/>
      <c r="H15" s="21">
        <f>'[1] RESCISÕES'!$K$243+'[1] 45005-7 TESOURO'!$L$3958+'[1]BOLSA 12º TA'!$L$1438+'[1]REST. 12º TA'!$L$363</f>
        <v>2480053.2499999972</v>
      </c>
    </row>
    <row r="16" spans="1:8" x14ac:dyDescent="0.25">
      <c r="C16" s="14"/>
      <c r="E16" s="14">
        <f>E14-E15</f>
        <v>5357647.2599999961</v>
      </c>
      <c r="F16" s="14"/>
    </row>
    <row r="17" spans="1:8" x14ac:dyDescent="0.25">
      <c r="C17" s="14">
        <f>C15-D19</f>
        <v>0</v>
      </c>
      <c r="D17" s="14">
        <f>C14+B11+D11+C11</f>
        <v>18661886.509999998</v>
      </c>
      <c r="E17" s="14"/>
      <c r="G17" s="14"/>
    </row>
    <row r="18" spans="1:8" x14ac:dyDescent="0.25">
      <c r="D18" s="14">
        <f>E11+F11+G11</f>
        <v>13304239.250000002</v>
      </c>
      <c r="E18" s="14"/>
      <c r="G18" s="14"/>
    </row>
    <row r="19" spans="1:8" x14ac:dyDescent="0.25">
      <c r="B19" s="1"/>
      <c r="D19" s="14">
        <f>D17-D18</f>
        <v>5357647.2599999961</v>
      </c>
      <c r="E19" s="25"/>
      <c r="G19" s="25">
        <f>B11+C11+D11+C14</f>
        <v>18661886.509999998</v>
      </c>
    </row>
    <row r="20" spans="1:8" x14ac:dyDescent="0.25">
      <c r="B20" s="1"/>
      <c r="C20" s="14">
        <f>B11+C11+D11</f>
        <v>18043446.659999996</v>
      </c>
      <c r="D20" s="14">
        <f>C15-D19</f>
        <v>0</v>
      </c>
      <c r="E20" s="14"/>
      <c r="G20" s="25">
        <f>E11+F11+G11</f>
        <v>13304239.250000002</v>
      </c>
      <c r="H20" s="1">
        <v>2956453.56</v>
      </c>
    </row>
    <row r="21" spans="1:8" x14ac:dyDescent="0.25">
      <c r="B21" s="1"/>
      <c r="C21" s="14">
        <f>E11+F11+G11</f>
        <v>13304239.250000002</v>
      </c>
      <c r="G21" s="25">
        <f>G19-G20</f>
        <v>5357647.2599999961</v>
      </c>
      <c r="H21" s="1">
        <v>111137.07</v>
      </c>
    </row>
    <row r="22" spans="1:8" x14ac:dyDescent="0.25">
      <c r="B22" s="1"/>
      <c r="C22" s="14">
        <f>C20-C21</f>
        <v>4739207.4099999946</v>
      </c>
      <c r="F22" s="14"/>
      <c r="G22" s="14"/>
      <c r="H22" s="1">
        <f>SUM(H19:H21)</f>
        <v>3067590.63</v>
      </c>
    </row>
    <row r="23" spans="1:8" x14ac:dyDescent="0.25">
      <c r="B23" s="1"/>
      <c r="C23" s="14">
        <f>C16-C22</f>
        <v>-4739207.4099999946</v>
      </c>
      <c r="F23" s="14"/>
      <c r="H23" s="24"/>
    </row>
    <row r="24" spans="1:8" x14ac:dyDescent="0.25">
      <c r="B24" s="1"/>
      <c r="C24" s="14"/>
      <c r="F24" s="14"/>
      <c r="H24" s="24"/>
    </row>
    <row r="25" spans="1:8" x14ac:dyDescent="0.25">
      <c r="A25" t="s">
        <v>20</v>
      </c>
      <c r="B25" s="1">
        <v>344866.46</v>
      </c>
      <c r="E25" s="14"/>
      <c r="F25" s="1"/>
      <c r="G25" s="1"/>
      <c r="H25" s="13"/>
    </row>
    <row r="26" spans="1:8" x14ac:dyDescent="0.25">
      <c r="A26" t="s">
        <v>21</v>
      </c>
      <c r="B26" s="1">
        <v>39.07</v>
      </c>
    </row>
    <row r="27" spans="1:8" x14ac:dyDescent="0.25">
      <c r="A27" t="s">
        <v>4</v>
      </c>
      <c r="B27" s="1">
        <f>SUM(B25:B26)</f>
        <v>344905.53</v>
      </c>
      <c r="G27" s="1">
        <v>7309.62</v>
      </c>
      <c r="H27" t="s">
        <v>14</v>
      </c>
    </row>
    <row r="28" spans="1:8" x14ac:dyDescent="0.25">
      <c r="B28" s="1"/>
      <c r="C28" s="1">
        <v>2779439.75</v>
      </c>
      <c r="G28" s="1">
        <v>4073301.21</v>
      </c>
      <c r="H28" t="s">
        <v>15</v>
      </c>
    </row>
    <row r="29" spans="1:8" x14ac:dyDescent="0.25">
      <c r="A29" t="s">
        <v>10</v>
      </c>
      <c r="B29" s="1">
        <v>214080.56</v>
      </c>
      <c r="C29" s="1">
        <v>73023.679999999993</v>
      </c>
      <c r="E29" s="1"/>
      <c r="G29" s="1">
        <v>2344.37</v>
      </c>
      <c r="H29" t="s">
        <v>16</v>
      </c>
    </row>
    <row r="30" spans="1:8" x14ac:dyDescent="0.25">
      <c r="A30" t="s">
        <v>22</v>
      </c>
      <c r="B30" s="1">
        <v>59453.760000000002</v>
      </c>
      <c r="C30" s="1">
        <f>SUM(C28:C29)</f>
        <v>2852463.43</v>
      </c>
      <c r="E30" s="1"/>
      <c r="G30" s="1">
        <v>670420.78</v>
      </c>
      <c r="H30" t="s">
        <v>16</v>
      </c>
    </row>
    <row r="31" spans="1:8" x14ac:dyDescent="0.25">
      <c r="B31" s="1">
        <f>SUM(B27:B30)</f>
        <v>618439.85000000009</v>
      </c>
      <c r="C31" s="1"/>
      <c r="E31" s="1"/>
      <c r="G31" s="1">
        <v>1545.09</v>
      </c>
      <c r="H31" t="s">
        <v>17</v>
      </c>
    </row>
    <row r="32" spans="1:8" x14ac:dyDescent="0.25">
      <c r="C32" s="1"/>
      <c r="E32" s="1"/>
      <c r="G32" s="1">
        <v>159409.57</v>
      </c>
      <c r="H32" t="s">
        <v>17</v>
      </c>
    </row>
    <row r="33" spans="1:7" x14ac:dyDescent="0.25">
      <c r="B33" t="s">
        <v>25</v>
      </c>
      <c r="C33" s="1" t="s">
        <v>26</v>
      </c>
      <c r="D33" t="s">
        <v>27</v>
      </c>
      <c r="E33" t="s">
        <v>28</v>
      </c>
      <c r="G33" s="1">
        <f>SUM(G27:G32)</f>
        <v>4914330.6400000006</v>
      </c>
    </row>
    <row r="34" spans="1:7" x14ac:dyDescent="0.25">
      <c r="A34" t="s">
        <v>20</v>
      </c>
      <c r="B34" s="1">
        <v>3134934.79</v>
      </c>
      <c r="C34" s="1">
        <v>32.9</v>
      </c>
      <c r="D34" s="1">
        <v>966.22</v>
      </c>
      <c r="E34" s="1">
        <v>1789845.82</v>
      </c>
      <c r="G34" s="1"/>
    </row>
    <row r="35" spans="1:7" x14ac:dyDescent="0.25">
      <c r="A35" t="s">
        <v>21</v>
      </c>
      <c r="B35" s="1">
        <v>171739.01</v>
      </c>
      <c r="C35" s="1">
        <v>98.7</v>
      </c>
      <c r="D35" s="1"/>
      <c r="E35" s="1">
        <v>401908.64</v>
      </c>
      <c r="G35" s="1"/>
    </row>
    <row r="36" spans="1:7" x14ac:dyDescent="0.25">
      <c r="A36" t="s">
        <v>24</v>
      </c>
      <c r="B36" s="1">
        <v>1199147.24</v>
      </c>
      <c r="C36" s="1"/>
      <c r="D36" s="1"/>
      <c r="E36" s="1">
        <v>846.03</v>
      </c>
    </row>
    <row r="37" spans="1:7" x14ac:dyDescent="0.25">
      <c r="B37" s="42">
        <f>SUM(B34:B36)</f>
        <v>4505821.04</v>
      </c>
      <c r="C37" s="42">
        <f t="shared" ref="C37:E37" si="1">SUM(C34:C36)</f>
        <v>131.6</v>
      </c>
      <c r="D37" s="42">
        <f t="shared" si="1"/>
        <v>966.22</v>
      </c>
      <c r="E37" s="42">
        <f t="shared" si="1"/>
        <v>2192600.4899999998</v>
      </c>
    </row>
    <row r="39" spans="1:7" x14ac:dyDescent="0.25">
      <c r="A39" t="s">
        <v>28</v>
      </c>
    </row>
    <row r="40" spans="1:7" x14ac:dyDescent="0.25">
      <c r="A40" t="s">
        <v>4</v>
      </c>
      <c r="B40" s="1">
        <v>2192600.4900000002</v>
      </c>
      <c r="C40" s="1">
        <v>2192600.4900000002</v>
      </c>
    </row>
    <row r="41" spans="1:7" x14ac:dyDescent="0.25">
      <c r="A41" t="s">
        <v>10</v>
      </c>
      <c r="B41" s="1">
        <v>2625417.02</v>
      </c>
      <c r="C41" s="1">
        <v>2648091.9700000002</v>
      </c>
    </row>
    <row r="42" spans="1:7" x14ac:dyDescent="0.25">
      <c r="A42" t="s">
        <v>29</v>
      </c>
      <c r="B42" s="1">
        <v>516259.28</v>
      </c>
      <c r="C42" s="1">
        <v>516954.8</v>
      </c>
    </row>
    <row r="43" spans="1:7" x14ac:dyDescent="0.25">
      <c r="B43" s="13">
        <f>SUM(B40:B42)</f>
        <v>5334276.79</v>
      </c>
      <c r="C43" s="1">
        <f>SUM(C40:C42)</f>
        <v>5357647.2600000007</v>
      </c>
    </row>
  </sheetData>
  <mergeCells count="2">
    <mergeCell ref="A6:H6"/>
    <mergeCell ref="A14:A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7D03-3E25-49D9-BC40-4F183DB4297F}">
  <dimension ref="A6:H44"/>
  <sheetViews>
    <sheetView view="pageBreakPreview" zoomScale="60" zoomScaleNormal="100" workbookViewId="0">
      <selection activeCell="B26" sqref="B26"/>
    </sheetView>
  </sheetViews>
  <sheetFormatPr defaultRowHeight="15" x14ac:dyDescent="0.25"/>
  <cols>
    <col min="1" max="1" width="25.85546875" customWidth="1"/>
    <col min="2" max="2" width="23.85546875" customWidth="1"/>
    <col min="3" max="3" width="22.4257812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</cols>
  <sheetData>
    <row r="6" spans="1:8" ht="15.75" thickBot="1" x14ac:dyDescent="0.3"/>
    <row r="7" spans="1:8" ht="19.5" thickBot="1" x14ac:dyDescent="0.3">
      <c r="A7" s="52" t="s">
        <v>30</v>
      </c>
      <c r="B7" s="53"/>
      <c r="C7" s="53"/>
      <c r="D7" s="53"/>
      <c r="E7" s="53"/>
      <c r="F7" s="53"/>
      <c r="G7" s="53"/>
      <c r="H7" s="54"/>
    </row>
    <row r="8" spans="1:8" ht="46.5" thickTop="1" thickBot="1" x14ac:dyDescent="0.3">
      <c r="A8" s="10" t="s">
        <v>2</v>
      </c>
      <c r="B8" s="11" t="s">
        <v>0</v>
      </c>
      <c r="C8" s="12" t="s">
        <v>7</v>
      </c>
      <c r="D8" s="11" t="s">
        <v>1</v>
      </c>
      <c r="E8" s="12" t="s">
        <v>6</v>
      </c>
      <c r="F8" s="12" t="s">
        <v>8</v>
      </c>
      <c r="G8" s="11" t="s">
        <v>3</v>
      </c>
      <c r="H8" s="28" t="s">
        <v>9</v>
      </c>
    </row>
    <row r="9" spans="1:8" ht="19.5" thickTop="1" x14ac:dyDescent="0.25">
      <c r="A9" s="2" t="s">
        <v>4</v>
      </c>
      <c r="B9" s="3">
        <v>4091257.98</v>
      </c>
      <c r="C9" s="3">
        <v>8292.1</v>
      </c>
      <c r="D9" s="3">
        <v>10022.25</v>
      </c>
      <c r="E9" s="3">
        <v>67.3</v>
      </c>
      <c r="F9" s="3">
        <v>65.8</v>
      </c>
      <c r="G9" s="3">
        <v>3781623.68</v>
      </c>
      <c r="H9" s="29">
        <v>0</v>
      </c>
    </row>
    <row r="10" spans="1:8" ht="18.75" x14ac:dyDescent="0.25">
      <c r="A10" s="4" t="s">
        <v>12</v>
      </c>
      <c r="B10" s="5">
        <v>1757131.17</v>
      </c>
      <c r="C10" s="5">
        <v>3771.3</v>
      </c>
      <c r="D10" s="5"/>
      <c r="E10" s="5"/>
      <c r="F10" s="6"/>
      <c r="G10" s="5">
        <v>1662037.99</v>
      </c>
      <c r="H10" s="30">
        <v>0</v>
      </c>
    </row>
    <row r="11" spans="1:8" ht="18.75" x14ac:dyDescent="0.25">
      <c r="A11" s="7" t="s">
        <v>13</v>
      </c>
      <c r="B11" s="6">
        <v>8223613.4000000004</v>
      </c>
      <c r="C11" s="5">
        <v>11478</v>
      </c>
      <c r="D11" s="5">
        <v>338.35</v>
      </c>
      <c r="E11" s="6"/>
      <c r="F11" s="6"/>
      <c r="G11" s="5">
        <v>8021351.8899999997</v>
      </c>
      <c r="H11" s="30">
        <v>0</v>
      </c>
    </row>
    <row r="12" spans="1:8" ht="19.5" thickBot="1" x14ac:dyDescent="0.3">
      <c r="A12" s="8" t="s">
        <v>5</v>
      </c>
      <c r="B12" s="9">
        <f t="shared" ref="B12:H12" si="0">SUM(B9:B11)</f>
        <v>14072002.550000001</v>
      </c>
      <c r="C12" s="9">
        <f t="shared" si="0"/>
        <v>23541.4</v>
      </c>
      <c r="D12" s="9">
        <f t="shared" si="0"/>
        <v>10360.6</v>
      </c>
      <c r="E12" s="9">
        <f t="shared" si="0"/>
        <v>67.3</v>
      </c>
      <c r="F12" s="9">
        <f t="shared" si="0"/>
        <v>65.8</v>
      </c>
      <c r="G12" s="9">
        <f t="shared" si="0"/>
        <v>13465013.559999999</v>
      </c>
      <c r="H12" s="31">
        <f t="shared" si="0"/>
        <v>0</v>
      </c>
    </row>
    <row r="13" spans="1:8" x14ac:dyDescent="0.25">
      <c r="B13" s="15"/>
      <c r="C13" s="15"/>
      <c r="D13" s="15"/>
      <c r="E13" s="15"/>
      <c r="F13" s="15"/>
      <c r="G13" s="15"/>
      <c r="H13" s="15"/>
    </row>
    <row r="14" spans="1:8" x14ac:dyDescent="0.25">
      <c r="B14" s="16"/>
      <c r="C14" s="16"/>
      <c r="D14" s="26"/>
      <c r="E14" s="16"/>
      <c r="F14" s="17"/>
      <c r="G14" s="23"/>
      <c r="H14" s="17"/>
    </row>
    <row r="15" spans="1:8" ht="18.75" x14ac:dyDescent="0.25">
      <c r="A15" s="55" t="s">
        <v>11</v>
      </c>
      <c r="B15" s="22">
        <v>43524</v>
      </c>
      <c r="C15" s="19">
        <v>5357647.26</v>
      </c>
      <c r="D15" s="20"/>
      <c r="E15" s="15">
        <f>C15+B12+C12+D12</f>
        <v>19463551.810000002</v>
      </c>
      <c r="F15" s="27"/>
      <c r="G15" s="21"/>
      <c r="H15" s="21"/>
    </row>
    <row r="16" spans="1:8" ht="18.75" x14ac:dyDescent="0.25">
      <c r="A16" s="55"/>
      <c r="B16" s="22">
        <v>43555</v>
      </c>
      <c r="C16" s="19">
        <v>5998405.1500000004</v>
      </c>
      <c r="D16" s="15"/>
      <c r="E16" s="15">
        <f>E12+F12+G12</f>
        <v>13465146.659999998</v>
      </c>
      <c r="F16" s="21"/>
      <c r="G16" s="21"/>
      <c r="H16" s="21">
        <f>'[1] RESCISÕES'!$K$243+'[1] 45005-7 TESOURO'!$L$3958+'[1]BOLSA 12º TA'!$L$1438+'[1]REST. 12º TA'!$L$363</f>
        <v>2480053.2499999972</v>
      </c>
    </row>
    <row r="17" spans="1:8" x14ac:dyDescent="0.25">
      <c r="C17" s="14"/>
      <c r="E17" s="14">
        <f>E15-E16</f>
        <v>5998405.1500000041</v>
      </c>
      <c r="F17" s="14"/>
    </row>
    <row r="18" spans="1:8" x14ac:dyDescent="0.25">
      <c r="C18" s="14">
        <f>C16-D20</f>
        <v>0</v>
      </c>
      <c r="D18" s="14">
        <f>C15+B12+D12+C12</f>
        <v>19463551.810000002</v>
      </c>
      <c r="E18" s="14"/>
      <c r="G18" s="14"/>
    </row>
    <row r="19" spans="1:8" x14ac:dyDescent="0.25">
      <c r="D19" s="14">
        <f>E12+F12+G12</f>
        <v>13465146.659999998</v>
      </c>
      <c r="E19" s="14"/>
      <c r="G19" s="14"/>
    </row>
    <row r="20" spans="1:8" x14ac:dyDescent="0.25">
      <c r="B20" s="1"/>
      <c r="D20" s="14">
        <f>D18-D19</f>
        <v>5998405.1500000041</v>
      </c>
      <c r="E20" s="25"/>
      <c r="G20" s="25">
        <f>B12+C12+D12+C15</f>
        <v>19463551.810000002</v>
      </c>
    </row>
    <row r="21" spans="1:8" x14ac:dyDescent="0.25">
      <c r="B21" s="1"/>
      <c r="C21" s="14">
        <f>B12+C12+D12</f>
        <v>14105904.550000001</v>
      </c>
      <c r="D21" s="14">
        <f>C16-D20</f>
        <v>0</v>
      </c>
      <c r="E21" s="14"/>
      <c r="G21" s="25">
        <f>E12+F12+G12</f>
        <v>13465146.659999998</v>
      </c>
      <c r="H21" s="1"/>
    </row>
    <row r="22" spans="1:8" x14ac:dyDescent="0.25">
      <c r="B22" s="1"/>
      <c r="C22" s="14">
        <f>E12+F12+G12</f>
        <v>13465146.659999998</v>
      </c>
      <c r="G22" s="25">
        <f>G20-G21</f>
        <v>5998405.1500000041</v>
      </c>
      <c r="H22" s="1">
        <v>111137.07</v>
      </c>
    </row>
    <row r="23" spans="1:8" x14ac:dyDescent="0.25">
      <c r="B23" s="1"/>
      <c r="C23" s="14">
        <f>C21-C22</f>
        <v>640757.89000000246</v>
      </c>
      <c r="F23" s="14"/>
      <c r="G23" s="14"/>
      <c r="H23" s="1">
        <f>SUM(H20:H22)</f>
        <v>111137.07</v>
      </c>
    </row>
    <row r="24" spans="1:8" x14ac:dyDescent="0.25">
      <c r="B24" s="1"/>
      <c r="C24" s="14">
        <f>C17-C23</f>
        <v>-640757.89000000246</v>
      </c>
      <c r="F24" s="14"/>
      <c r="H24" s="24"/>
    </row>
    <row r="25" spans="1:8" x14ac:dyDescent="0.25">
      <c r="B25" s="1"/>
      <c r="C25" s="14"/>
      <c r="F25" s="14"/>
      <c r="H25" s="24"/>
    </row>
    <row r="26" spans="1:8" x14ac:dyDescent="0.25">
      <c r="A26" t="s">
        <v>20</v>
      </c>
      <c r="B26" s="1">
        <v>3683638.45</v>
      </c>
      <c r="C26" s="1">
        <v>2800.02</v>
      </c>
      <c r="D26">
        <f>2*32.9</f>
        <v>65.8</v>
      </c>
      <c r="E26" s="1">
        <v>1541770.11</v>
      </c>
      <c r="F26" s="1"/>
      <c r="G26" s="1">
        <v>2371631.2000000002</v>
      </c>
      <c r="H26" s="13"/>
    </row>
    <row r="27" spans="1:8" x14ac:dyDescent="0.25">
      <c r="A27" t="s">
        <v>21</v>
      </c>
      <c r="B27" s="1">
        <v>97985.23</v>
      </c>
      <c r="C27" s="1">
        <v>7674.98</v>
      </c>
      <c r="E27" s="1">
        <v>829861.09</v>
      </c>
      <c r="G27" s="1">
        <v>615819.28</v>
      </c>
    </row>
    <row r="28" spans="1:8" x14ac:dyDescent="0.25">
      <c r="A28" t="s">
        <v>4</v>
      </c>
      <c r="B28" s="1">
        <f>SUM(B26:B27)</f>
        <v>3781623.68</v>
      </c>
      <c r="C28" s="1"/>
      <c r="E28" s="1">
        <f>SUM(E26:E27)</f>
        <v>2371631.2000000002</v>
      </c>
      <c r="G28" s="1">
        <v>3010954.67</v>
      </c>
    </row>
    <row r="29" spans="1:8" x14ac:dyDescent="0.25">
      <c r="B29" s="1"/>
      <c r="C29" s="1">
        <v>2779439.75</v>
      </c>
      <c r="G29" s="42">
        <f>SUM(G26:G28)</f>
        <v>5998405.1500000004</v>
      </c>
    </row>
    <row r="30" spans="1:8" x14ac:dyDescent="0.25">
      <c r="A30" t="s">
        <v>10</v>
      </c>
      <c r="B30" s="1">
        <v>214080.56</v>
      </c>
      <c r="C30" s="1">
        <v>73023.679999999993</v>
      </c>
      <c r="E30" s="1"/>
      <c r="G30" s="1"/>
    </row>
    <row r="31" spans="1:8" x14ac:dyDescent="0.25">
      <c r="A31" t="s">
        <v>22</v>
      </c>
      <c r="B31" s="1">
        <v>59453.760000000002</v>
      </c>
      <c r="C31" s="1">
        <f>SUM(C29:C30)</f>
        <v>2852463.43</v>
      </c>
      <c r="E31" s="1"/>
      <c r="G31" s="1"/>
    </row>
    <row r="32" spans="1:8" x14ac:dyDescent="0.25">
      <c r="B32" s="1">
        <f>SUM(B28:B31)</f>
        <v>4055158</v>
      </c>
      <c r="C32" s="1"/>
      <c r="E32" s="1"/>
      <c r="G32" s="1"/>
    </row>
    <row r="33" spans="1:8" x14ac:dyDescent="0.25">
      <c r="C33" s="1"/>
      <c r="E33" s="1"/>
      <c r="G33" s="1"/>
    </row>
    <row r="34" spans="1:8" x14ac:dyDescent="0.25">
      <c r="B34" t="s">
        <v>25</v>
      </c>
      <c r="C34" s="1" t="s">
        <v>26</v>
      </c>
      <c r="D34" t="s">
        <v>27</v>
      </c>
      <c r="E34" t="s">
        <v>28</v>
      </c>
      <c r="G34" s="1"/>
    </row>
    <row r="35" spans="1:8" x14ac:dyDescent="0.25">
      <c r="A35" t="s">
        <v>20</v>
      </c>
      <c r="B35" s="1">
        <v>3134934.79</v>
      </c>
      <c r="C35" s="1">
        <v>32.9</v>
      </c>
      <c r="D35" s="1">
        <v>966.22</v>
      </c>
      <c r="E35" s="1">
        <v>1789845.82</v>
      </c>
      <c r="G35" s="1"/>
    </row>
    <row r="36" spans="1:8" x14ac:dyDescent="0.25">
      <c r="A36" t="s">
        <v>21</v>
      </c>
      <c r="B36" s="1">
        <v>171739.01</v>
      </c>
      <c r="C36" s="1">
        <v>98.7</v>
      </c>
      <c r="D36" s="1"/>
      <c r="E36" s="1">
        <v>401908.64</v>
      </c>
      <c r="G36" s="1">
        <v>7309.62</v>
      </c>
      <c r="H36" t="s">
        <v>14</v>
      </c>
    </row>
    <row r="37" spans="1:8" x14ac:dyDescent="0.25">
      <c r="A37" t="s">
        <v>24</v>
      </c>
      <c r="B37" s="1">
        <v>1199147.24</v>
      </c>
      <c r="C37" s="1"/>
      <c r="D37" s="1"/>
      <c r="E37" s="1">
        <v>846.03</v>
      </c>
      <c r="G37" s="1">
        <v>4073301.21</v>
      </c>
      <c r="H37" t="s">
        <v>15</v>
      </c>
    </row>
    <row r="38" spans="1:8" x14ac:dyDescent="0.25">
      <c r="B38" s="42">
        <f>SUM(B35:B37)</f>
        <v>4505821.04</v>
      </c>
      <c r="C38" s="42">
        <f t="shared" ref="C38:E38" si="1">SUM(C35:C37)</f>
        <v>131.6</v>
      </c>
      <c r="D38" s="42">
        <f t="shared" si="1"/>
        <v>966.22</v>
      </c>
      <c r="E38" s="42">
        <f t="shared" si="1"/>
        <v>2192600.4899999998</v>
      </c>
      <c r="G38" s="1">
        <v>2344.37</v>
      </c>
      <c r="H38" t="s">
        <v>16</v>
      </c>
    </row>
    <row r="39" spans="1:8" x14ac:dyDescent="0.25">
      <c r="G39" s="1">
        <v>670420.78</v>
      </c>
      <c r="H39" t="s">
        <v>16</v>
      </c>
    </row>
    <row r="40" spans="1:8" x14ac:dyDescent="0.25">
      <c r="A40" t="s">
        <v>28</v>
      </c>
      <c r="G40" s="1">
        <v>1545.09</v>
      </c>
      <c r="H40" t="s">
        <v>17</v>
      </c>
    </row>
    <row r="41" spans="1:8" x14ac:dyDescent="0.25">
      <c r="A41" t="s">
        <v>4</v>
      </c>
      <c r="B41" s="1">
        <v>2192600.4900000002</v>
      </c>
      <c r="C41" s="1">
        <v>2192600.4900000002</v>
      </c>
      <c r="G41" s="1">
        <v>159409.57</v>
      </c>
      <c r="H41" t="s">
        <v>17</v>
      </c>
    </row>
    <row r="42" spans="1:8" x14ac:dyDescent="0.25">
      <c r="A42" t="s">
        <v>10</v>
      </c>
      <c r="B42" s="1">
        <v>2625417.02</v>
      </c>
      <c r="C42" s="1">
        <v>2648091.9700000002</v>
      </c>
      <c r="G42" s="1">
        <f>SUM(G36:G41)</f>
        <v>4914330.6400000006</v>
      </c>
    </row>
    <row r="43" spans="1:8" x14ac:dyDescent="0.25">
      <c r="A43" t="s">
        <v>29</v>
      </c>
      <c r="B43" s="1">
        <v>516259.28</v>
      </c>
      <c r="C43" s="1">
        <v>516954.8</v>
      </c>
    </row>
    <row r="44" spans="1:8" x14ac:dyDescent="0.25">
      <c r="B44" s="13">
        <f>SUM(B41:B43)</f>
        <v>5334276.79</v>
      </c>
      <c r="C44" s="1">
        <f>SUM(C41:C43)</f>
        <v>5357647.2600000007</v>
      </c>
    </row>
  </sheetData>
  <mergeCells count="2">
    <mergeCell ref="A7:H7"/>
    <mergeCell ref="A15:A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3111-A4DE-4672-BA4D-DFD41DD02679}">
  <dimension ref="A6:I59"/>
  <sheetViews>
    <sheetView view="pageBreakPreview" topLeftCell="A7" zoomScaleNormal="100" zoomScaleSheetLayoutView="100" workbookViewId="0">
      <selection activeCell="A7" sqref="A1:XFD1048576"/>
    </sheetView>
  </sheetViews>
  <sheetFormatPr defaultRowHeight="15" x14ac:dyDescent="0.25"/>
  <cols>
    <col min="1" max="1" width="25.85546875" customWidth="1"/>
    <col min="2" max="2" width="23.85546875" customWidth="1"/>
    <col min="3" max="3" width="22.4257812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  <col min="9" max="9" width="16.85546875" customWidth="1"/>
  </cols>
  <sheetData>
    <row r="6" spans="1:8" ht="15.75" thickBot="1" x14ac:dyDescent="0.3"/>
    <row r="7" spans="1:8" ht="19.5" thickBot="1" x14ac:dyDescent="0.3">
      <c r="A7" s="52" t="s">
        <v>31</v>
      </c>
      <c r="B7" s="53"/>
      <c r="C7" s="53"/>
      <c r="D7" s="53"/>
      <c r="E7" s="53"/>
      <c r="F7" s="53"/>
      <c r="G7" s="53"/>
      <c r="H7" s="54"/>
    </row>
    <row r="8" spans="1:8" ht="46.5" thickTop="1" thickBot="1" x14ac:dyDescent="0.3">
      <c r="A8" s="10" t="s">
        <v>2</v>
      </c>
      <c r="B8" s="11" t="s">
        <v>0</v>
      </c>
      <c r="C8" s="12" t="s">
        <v>7</v>
      </c>
      <c r="D8" s="11" t="s">
        <v>1</v>
      </c>
      <c r="E8" s="12" t="s">
        <v>6</v>
      </c>
      <c r="F8" s="12" t="s">
        <v>8</v>
      </c>
      <c r="G8" s="11" t="s">
        <v>3</v>
      </c>
      <c r="H8" s="28" t="s">
        <v>9</v>
      </c>
    </row>
    <row r="9" spans="1:8" ht="19.5" thickTop="1" x14ac:dyDescent="0.25">
      <c r="A9" s="2" t="s">
        <v>4</v>
      </c>
      <c r="B9" s="3">
        <v>4337872.2</v>
      </c>
      <c r="C9" s="3">
        <v>11729.05</v>
      </c>
      <c r="D9" s="3">
        <v>609.41</v>
      </c>
      <c r="E9" s="3">
        <v>67.3</v>
      </c>
      <c r="F9" s="3">
        <v>32.9</v>
      </c>
      <c r="G9" s="3">
        <v>3454452.96</v>
      </c>
      <c r="H9" s="29">
        <v>0</v>
      </c>
    </row>
    <row r="10" spans="1:8" ht="18.75" x14ac:dyDescent="0.25">
      <c r="A10" s="4" t="s">
        <v>12</v>
      </c>
      <c r="B10" s="5">
        <v>3217338.97</v>
      </c>
      <c r="C10" s="5">
        <v>5758.92</v>
      </c>
      <c r="D10" s="5"/>
      <c r="E10" s="5">
        <v>13.46</v>
      </c>
      <c r="F10" s="6"/>
      <c r="G10" s="5">
        <v>3131738.93</v>
      </c>
      <c r="H10" s="30">
        <v>0</v>
      </c>
    </row>
    <row r="11" spans="1:8" ht="18.75" x14ac:dyDescent="0.25">
      <c r="A11" s="7" t="s">
        <v>13</v>
      </c>
      <c r="B11" s="6">
        <v>9123013.4000000004</v>
      </c>
      <c r="C11" s="5">
        <v>18452.37</v>
      </c>
      <c r="D11" s="5"/>
      <c r="E11" s="6">
        <v>6.73</v>
      </c>
      <c r="F11" s="6"/>
      <c r="G11" s="5">
        <v>7487576.04</v>
      </c>
      <c r="H11" s="30">
        <v>0</v>
      </c>
    </row>
    <row r="12" spans="1:8" ht="19.5" thickBot="1" x14ac:dyDescent="0.3">
      <c r="A12" s="8" t="s">
        <v>5</v>
      </c>
      <c r="B12" s="9">
        <f t="shared" ref="B12:H12" si="0">SUM(B9:B11)</f>
        <v>16678224.57</v>
      </c>
      <c r="C12" s="9">
        <f t="shared" si="0"/>
        <v>35940.339999999997</v>
      </c>
      <c r="D12" s="9">
        <f t="shared" si="0"/>
        <v>609.41</v>
      </c>
      <c r="E12" s="9">
        <f t="shared" si="0"/>
        <v>87.49</v>
      </c>
      <c r="F12" s="9">
        <f t="shared" si="0"/>
        <v>32.9</v>
      </c>
      <c r="G12" s="9">
        <f t="shared" si="0"/>
        <v>14073767.93</v>
      </c>
      <c r="H12" s="31">
        <f t="shared" si="0"/>
        <v>0</v>
      </c>
    </row>
    <row r="13" spans="1:8" x14ac:dyDescent="0.25">
      <c r="B13" s="15"/>
      <c r="C13" s="15"/>
      <c r="D13" s="15"/>
      <c r="E13" s="15"/>
      <c r="F13" s="15"/>
      <c r="G13" s="15"/>
      <c r="H13" s="15"/>
    </row>
    <row r="14" spans="1:8" x14ac:dyDescent="0.25">
      <c r="B14" s="16"/>
      <c r="C14" s="16"/>
      <c r="D14" s="26"/>
      <c r="E14" s="16"/>
      <c r="F14" s="17"/>
      <c r="G14" s="23"/>
      <c r="H14" s="17"/>
    </row>
    <row r="15" spans="1:8" ht="18.75" x14ac:dyDescent="0.25">
      <c r="A15" s="55" t="s">
        <v>11</v>
      </c>
      <c r="B15" s="22">
        <v>43555</v>
      </c>
      <c r="C15" s="19">
        <v>5998405.1500000004</v>
      </c>
      <c r="D15" s="20"/>
      <c r="E15" s="15"/>
      <c r="F15" s="27"/>
      <c r="G15" s="21"/>
      <c r="H15" s="21"/>
    </row>
    <row r="16" spans="1:8" ht="18.75" x14ac:dyDescent="0.25">
      <c r="A16" s="55"/>
      <c r="B16" s="22">
        <v>43585</v>
      </c>
      <c r="C16" s="19">
        <v>8639291.1500000004</v>
      </c>
      <c r="D16" s="46"/>
      <c r="E16" s="46"/>
      <c r="F16" s="46"/>
      <c r="G16" s="46"/>
      <c r="H16" s="46"/>
    </row>
    <row r="17" spans="1:9" ht="18.75" x14ac:dyDescent="0.25">
      <c r="A17" s="43"/>
      <c r="B17" s="44"/>
      <c r="C17" s="45"/>
      <c r="D17" s="15"/>
      <c r="E17" s="15"/>
      <c r="F17" s="21"/>
      <c r="G17" s="21"/>
      <c r="H17" s="21"/>
    </row>
    <row r="18" spans="1:9" x14ac:dyDescent="0.25">
      <c r="C18" s="14"/>
      <c r="E18" s="14">
        <f>E15-E16</f>
        <v>0</v>
      </c>
      <c r="F18" s="14"/>
    </row>
    <row r="19" spans="1:9" x14ac:dyDescent="0.25">
      <c r="C19" s="14">
        <f>C16-D21</f>
        <v>0</v>
      </c>
      <c r="D19" s="14">
        <f>C15+B12+D12+C12</f>
        <v>22713179.469999999</v>
      </c>
      <c r="E19" s="14"/>
      <c r="G19" s="14"/>
    </row>
    <row r="20" spans="1:9" x14ac:dyDescent="0.25">
      <c r="D20" s="14">
        <f>E12+F12+G12</f>
        <v>14073888.32</v>
      </c>
      <c r="E20" s="14"/>
      <c r="G20" s="14"/>
    </row>
    <row r="21" spans="1:9" x14ac:dyDescent="0.25">
      <c r="B21" s="1"/>
      <c r="D21" s="14">
        <f>D19-D20</f>
        <v>8639291.1499999985</v>
      </c>
      <c r="E21" s="25"/>
      <c r="G21" s="25">
        <f>B12+C12+D12+C15</f>
        <v>22713179.469999999</v>
      </c>
    </row>
    <row r="22" spans="1:9" x14ac:dyDescent="0.25">
      <c r="B22" s="1"/>
      <c r="C22" s="14">
        <f>B12+C12+D12</f>
        <v>16714774.32</v>
      </c>
      <c r="D22" s="14">
        <f>C16-D21</f>
        <v>0</v>
      </c>
      <c r="E22" s="14"/>
      <c r="F22" s="1"/>
      <c r="G22" s="25">
        <f>E12+F12+G12</f>
        <v>14073888.32</v>
      </c>
      <c r="H22" s="1">
        <v>3413865.04</v>
      </c>
    </row>
    <row r="23" spans="1:9" x14ac:dyDescent="0.25">
      <c r="B23" s="1"/>
      <c r="C23" s="14">
        <f>E12+F12+G12</f>
        <v>14073888.32</v>
      </c>
      <c r="F23" s="1">
        <v>3946367.22</v>
      </c>
      <c r="G23" s="25">
        <f>G21-G22</f>
        <v>8639291.1499999985</v>
      </c>
      <c r="H23" s="1">
        <v>40587.919999999998</v>
      </c>
    </row>
    <row r="24" spans="1:9" x14ac:dyDescent="0.25">
      <c r="B24" s="1"/>
      <c r="C24" s="14">
        <f>C22-C23</f>
        <v>2640886</v>
      </c>
      <c r="F24" s="1">
        <v>67.3</v>
      </c>
      <c r="G24" s="14"/>
      <c r="H24" s="1"/>
    </row>
    <row r="25" spans="1:9" x14ac:dyDescent="0.25">
      <c r="B25" s="1"/>
      <c r="C25" s="14">
        <f>C18-C24</f>
        <v>-2640886</v>
      </c>
      <c r="F25" s="1">
        <v>391437.68</v>
      </c>
      <c r="H25" s="13">
        <f>SUM(H22:H24)</f>
        <v>3454452.96</v>
      </c>
    </row>
    <row r="26" spans="1:9" x14ac:dyDescent="0.25">
      <c r="B26" s="1"/>
      <c r="C26" s="14"/>
      <c r="F26" s="14">
        <f>SUM(F23:F25)</f>
        <v>4337872.2</v>
      </c>
      <c r="H26" s="24"/>
    </row>
    <row r="27" spans="1:9" x14ac:dyDescent="0.25">
      <c r="A27" t="s">
        <v>20</v>
      </c>
      <c r="B27" s="1">
        <v>3683638.45</v>
      </c>
      <c r="C27" s="1">
        <v>2800.02</v>
      </c>
      <c r="D27">
        <f>2*32.9</f>
        <v>65.8</v>
      </c>
      <c r="E27" s="1">
        <v>1541770.11</v>
      </c>
      <c r="F27" s="1"/>
      <c r="G27" s="1">
        <v>2371631.2000000002</v>
      </c>
      <c r="H27" s="13"/>
    </row>
    <row r="28" spans="1:9" x14ac:dyDescent="0.25">
      <c r="A28" t="s">
        <v>21</v>
      </c>
      <c r="B28" s="1">
        <v>97985.23</v>
      </c>
      <c r="C28" s="1">
        <v>7674.98</v>
      </c>
      <c r="E28" s="1">
        <v>829861.09</v>
      </c>
      <c r="G28" s="1">
        <v>615819.28</v>
      </c>
    </row>
    <row r="29" spans="1:9" x14ac:dyDescent="0.25">
      <c r="A29" t="s">
        <v>4</v>
      </c>
      <c r="B29" s="1">
        <f>SUM(B27:B28)</f>
        <v>3781623.68</v>
      </c>
      <c r="C29" s="1"/>
      <c r="E29" s="1">
        <f>SUM(E27:E28)</f>
        <v>2371631.2000000002</v>
      </c>
      <c r="G29" s="1">
        <v>3010954.67</v>
      </c>
    </row>
    <row r="30" spans="1:9" x14ac:dyDescent="0.25">
      <c r="B30" s="1"/>
      <c r="C30" s="1">
        <v>2779439.75</v>
      </c>
      <c r="G30" s="42">
        <f>SUM(G27:G29)</f>
        <v>5998405.1500000004</v>
      </c>
      <c r="H30" s="1"/>
    </row>
    <row r="31" spans="1:9" x14ac:dyDescent="0.25">
      <c r="A31" t="s">
        <v>10</v>
      </c>
      <c r="B31" s="1">
        <v>214080.56</v>
      </c>
      <c r="C31" s="1">
        <v>73023.679999999993</v>
      </c>
      <c r="E31" s="1"/>
      <c r="G31" s="1"/>
      <c r="H31" s="1">
        <v>707164.78</v>
      </c>
      <c r="I31" s="1"/>
    </row>
    <row r="32" spans="1:9" x14ac:dyDescent="0.25">
      <c r="A32" t="s">
        <v>22</v>
      </c>
      <c r="B32" s="1">
        <v>59453.760000000002</v>
      </c>
      <c r="C32" s="1">
        <f>SUM(C30:C31)</f>
        <v>2852463.43</v>
      </c>
      <c r="E32" s="1"/>
      <c r="G32" s="1"/>
      <c r="H32" s="1">
        <v>4664837.67</v>
      </c>
      <c r="I32" s="1">
        <v>4663847.3899999997</v>
      </c>
    </row>
    <row r="33" spans="1:9" x14ac:dyDescent="0.25">
      <c r="B33" s="1">
        <f>SUM(B29:B32)</f>
        <v>4055158</v>
      </c>
      <c r="C33" s="1"/>
      <c r="E33" s="1"/>
      <c r="G33" s="1"/>
      <c r="H33" s="1">
        <v>2086577.85</v>
      </c>
      <c r="I33" s="1">
        <v>990.28</v>
      </c>
    </row>
    <row r="34" spans="1:9" x14ac:dyDescent="0.25">
      <c r="C34" s="1"/>
      <c r="E34" s="1"/>
      <c r="G34" s="1"/>
      <c r="H34" s="1">
        <v>1180710.8500000001</v>
      </c>
      <c r="I34" s="1">
        <f>SUM(I32:I33)</f>
        <v>4664837.67</v>
      </c>
    </row>
    <row r="35" spans="1:9" x14ac:dyDescent="0.25">
      <c r="B35" t="s">
        <v>25</v>
      </c>
      <c r="C35" s="1" t="s">
        <v>26</v>
      </c>
      <c r="D35" t="s">
        <v>27</v>
      </c>
      <c r="E35" t="s">
        <v>28</v>
      </c>
      <c r="G35" s="1"/>
      <c r="H35" s="1">
        <f>SUM(H31:H34)</f>
        <v>8639291.1500000004</v>
      </c>
      <c r="I35" s="1">
        <v>700789.5</v>
      </c>
    </row>
    <row r="36" spans="1:9" x14ac:dyDescent="0.25">
      <c r="A36" t="s">
        <v>20</v>
      </c>
      <c r="B36" s="1">
        <v>3134934.79</v>
      </c>
      <c r="C36" s="1">
        <v>32.9</v>
      </c>
      <c r="D36" s="1">
        <v>966.22</v>
      </c>
      <c r="E36" s="1">
        <v>1789845.82</v>
      </c>
      <c r="G36" s="1"/>
      <c r="H36" s="1"/>
      <c r="I36" s="1">
        <v>6375.28</v>
      </c>
    </row>
    <row r="37" spans="1:9" x14ac:dyDescent="0.25">
      <c r="A37" t="s">
        <v>21</v>
      </c>
      <c r="B37" s="1">
        <v>171739.01</v>
      </c>
      <c r="C37" s="1">
        <v>98.7</v>
      </c>
      <c r="D37" s="1"/>
      <c r="E37" s="1">
        <v>401908.64</v>
      </c>
      <c r="G37" s="1">
        <v>7309.62</v>
      </c>
      <c r="H37" s="1" t="s">
        <v>14</v>
      </c>
      <c r="I37" s="1">
        <f>SUM(I35:I36)</f>
        <v>707164.78</v>
      </c>
    </row>
    <row r="38" spans="1:9" x14ac:dyDescent="0.25">
      <c r="A38" t="s">
        <v>24</v>
      </c>
      <c r="B38" s="1">
        <v>1199147.24</v>
      </c>
      <c r="C38" s="1"/>
      <c r="D38" s="1"/>
      <c r="E38" s="1">
        <v>846.03</v>
      </c>
      <c r="G38" s="1">
        <v>4073301.21</v>
      </c>
      <c r="H38" t="s">
        <v>15</v>
      </c>
      <c r="I38" s="1">
        <v>3251033.8</v>
      </c>
    </row>
    <row r="39" spans="1:9" x14ac:dyDescent="0.25">
      <c r="B39" s="42">
        <f>SUM(B36:B38)</f>
        <v>4505821.04</v>
      </c>
      <c r="C39" s="42">
        <f t="shared" ref="C39:E39" si="1">SUM(C36:C38)</f>
        <v>131.6</v>
      </c>
      <c r="D39" s="42">
        <f t="shared" si="1"/>
        <v>966.22</v>
      </c>
      <c r="E39" s="42">
        <f t="shared" si="1"/>
        <v>2192600.4899999998</v>
      </c>
      <c r="G39" s="1">
        <v>2344.37</v>
      </c>
      <c r="H39" t="s">
        <v>16</v>
      </c>
      <c r="I39" s="1">
        <v>16850.830000000002</v>
      </c>
    </row>
    <row r="40" spans="1:9" x14ac:dyDescent="0.25">
      <c r="G40" s="1">
        <v>670420.78</v>
      </c>
      <c r="H40" t="s">
        <v>16</v>
      </c>
      <c r="I40" s="13">
        <f>SUM(I38:I39)</f>
        <v>3267884.63</v>
      </c>
    </row>
    <row r="41" spans="1:9" x14ac:dyDescent="0.25">
      <c r="A41" t="s">
        <v>28</v>
      </c>
      <c r="G41" s="1">
        <v>1545.09</v>
      </c>
      <c r="H41" t="s">
        <v>17</v>
      </c>
    </row>
    <row r="42" spans="1:9" x14ac:dyDescent="0.25">
      <c r="A42" t="s">
        <v>4</v>
      </c>
      <c r="B42" s="1">
        <v>2192600.4900000002</v>
      </c>
      <c r="C42" s="1">
        <v>2192600.4900000002</v>
      </c>
      <c r="G42" s="1">
        <v>159409.57</v>
      </c>
      <c r="H42" t="s">
        <v>17</v>
      </c>
    </row>
    <row r="43" spans="1:9" x14ac:dyDescent="0.25">
      <c r="A43" t="s">
        <v>10</v>
      </c>
      <c r="B43" s="1">
        <v>2625417.02</v>
      </c>
      <c r="C43" s="1">
        <v>2648091.9700000002</v>
      </c>
      <c r="E43" s="1"/>
      <c r="F43" s="1"/>
      <c r="G43" s="1">
        <f>SUM(G37:G42)</f>
        <v>4914330.6400000006</v>
      </c>
      <c r="I43" s="14">
        <f>I40+I37+I34</f>
        <v>8639887.0800000001</v>
      </c>
    </row>
    <row r="44" spans="1:9" x14ac:dyDescent="0.25">
      <c r="A44" t="s">
        <v>29</v>
      </c>
      <c r="B44" s="1">
        <v>516259.28</v>
      </c>
      <c r="C44" s="1">
        <v>516954.8</v>
      </c>
      <c r="E44" s="1"/>
      <c r="F44" s="1"/>
    </row>
    <row r="45" spans="1:9" x14ac:dyDescent="0.25">
      <c r="B45" s="13">
        <f>SUM(B42:B44)</f>
        <v>5334276.79</v>
      </c>
      <c r="C45" s="1">
        <f>SUM(C42:C44)</f>
        <v>5357647.2600000007</v>
      </c>
      <c r="E45" s="1"/>
      <c r="F45" s="1"/>
    </row>
    <row r="46" spans="1:9" x14ac:dyDescent="0.25">
      <c r="E46" s="1">
        <v>1614096.1</v>
      </c>
      <c r="F46" s="1"/>
    </row>
    <row r="47" spans="1:9" x14ac:dyDescent="0.25">
      <c r="E47" s="1">
        <v>1603242.87</v>
      </c>
      <c r="F47" s="1"/>
    </row>
    <row r="48" spans="1:9" x14ac:dyDescent="0.25">
      <c r="E48" s="1"/>
      <c r="F48" s="1"/>
    </row>
    <row r="49" spans="5:6" x14ac:dyDescent="0.25">
      <c r="E49" s="1">
        <f>SUM(E46:E48)</f>
        <v>3217338.97</v>
      </c>
      <c r="F49" s="1"/>
    </row>
    <row r="50" spans="5:6" x14ac:dyDescent="0.25">
      <c r="E50" s="1"/>
      <c r="F50" s="1"/>
    </row>
    <row r="51" spans="5:6" x14ac:dyDescent="0.25">
      <c r="E51" s="1"/>
      <c r="F51" s="1"/>
    </row>
    <row r="52" spans="5:6" x14ac:dyDescent="0.25">
      <c r="E52" s="1"/>
      <c r="F52" s="1"/>
    </row>
    <row r="53" spans="5:6" x14ac:dyDescent="0.25">
      <c r="E53" s="1"/>
      <c r="F53" s="1"/>
    </row>
    <row r="54" spans="5:6" x14ac:dyDescent="0.25">
      <c r="E54" s="1"/>
      <c r="F54" s="1"/>
    </row>
    <row r="55" spans="5:6" x14ac:dyDescent="0.25">
      <c r="E55" s="1"/>
      <c r="F55" s="1"/>
    </row>
    <row r="56" spans="5:6" x14ac:dyDescent="0.25">
      <c r="E56" s="1"/>
      <c r="F56" s="1"/>
    </row>
    <row r="57" spans="5:6" x14ac:dyDescent="0.25">
      <c r="E57" s="1">
        <v>2865512.92</v>
      </c>
    </row>
    <row r="58" spans="5:6" x14ac:dyDescent="0.25">
      <c r="E58" s="1">
        <v>1472359.28</v>
      </c>
    </row>
    <row r="59" spans="5:6" x14ac:dyDescent="0.25">
      <c r="E59" s="13">
        <f>SUM(E57:E58)</f>
        <v>4337872.2</v>
      </c>
    </row>
  </sheetData>
  <mergeCells count="2">
    <mergeCell ref="A7:H7"/>
    <mergeCell ref="A15:A16"/>
  </mergeCells>
  <printOptions horizontalCentered="1"/>
  <pageMargins left="0.51181102362204722" right="0.51181102362204722" top="0" bottom="0.78740157480314965" header="0.31496062992125984" footer="0.31496062992125984"/>
  <pageSetup paperSize="9" scale="72" orientation="landscape" horizontalDpi="0" verticalDpi="0" r:id="rId1"/>
  <rowBreaks count="1" manualBreakCount="1">
    <brk id="1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6813-46B0-43F4-8598-7CC45E4E3227}">
  <dimension ref="A6:I59"/>
  <sheetViews>
    <sheetView topLeftCell="A7" workbookViewId="0">
      <selection activeCell="A7" sqref="A1:XFD1048576"/>
    </sheetView>
  </sheetViews>
  <sheetFormatPr defaultRowHeight="15" x14ac:dyDescent="0.25"/>
  <cols>
    <col min="1" max="1" width="25.85546875" customWidth="1"/>
    <col min="2" max="2" width="23.85546875" customWidth="1"/>
    <col min="3" max="3" width="24.710937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  <col min="9" max="9" width="16.85546875" customWidth="1"/>
  </cols>
  <sheetData>
    <row r="6" spans="1:8" ht="15.75" thickBot="1" x14ac:dyDescent="0.3"/>
    <row r="7" spans="1:8" ht="19.5" thickBot="1" x14ac:dyDescent="0.3">
      <c r="A7" s="52" t="s">
        <v>32</v>
      </c>
      <c r="B7" s="53"/>
      <c r="C7" s="53"/>
      <c r="D7" s="53"/>
      <c r="E7" s="53"/>
      <c r="F7" s="53"/>
      <c r="G7" s="53"/>
      <c r="H7" s="54"/>
    </row>
    <row r="8" spans="1:8" ht="46.5" thickTop="1" thickBot="1" x14ac:dyDescent="0.3">
      <c r="A8" s="10" t="s">
        <v>2</v>
      </c>
      <c r="B8" s="11" t="s">
        <v>0</v>
      </c>
      <c r="C8" s="12" t="s">
        <v>7</v>
      </c>
      <c r="D8" s="11" t="s">
        <v>1</v>
      </c>
      <c r="E8" s="12" t="s">
        <v>6</v>
      </c>
      <c r="F8" s="12" t="s">
        <v>8</v>
      </c>
      <c r="G8" s="11" t="s">
        <v>3</v>
      </c>
      <c r="H8" s="28" t="s">
        <v>9</v>
      </c>
    </row>
    <row r="9" spans="1:8" ht="19.5" thickTop="1" x14ac:dyDescent="0.25">
      <c r="A9" s="2" t="s">
        <v>4</v>
      </c>
      <c r="B9" s="3">
        <v>4181892.23</v>
      </c>
      <c r="C9" s="3">
        <v>17546.810000000001</v>
      </c>
      <c r="D9" s="3">
        <v>3106.5</v>
      </c>
      <c r="E9" s="3">
        <v>96.23</v>
      </c>
      <c r="F9" s="3">
        <v>32.9</v>
      </c>
      <c r="G9" s="3">
        <v>3282795.14</v>
      </c>
      <c r="H9" s="29">
        <v>0</v>
      </c>
    </row>
    <row r="10" spans="1:8" ht="18.75" x14ac:dyDescent="0.25">
      <c r="A10" s="4" t="s">
        <v>12</v>
      </c>
      <c r="B10" s="5">
        <v>1551148.85</v>
      </c>
      <c r="C10" s="5">
        <v>5603.6</v>
      </c>
      <c r="D10" s="5">
        <v>52.16</v>
      </c>
      <c r="E10" s="5">
        <v>8.9499999999999993</v>
      </c>
      <c r="F10" s="6"/>
      <c r="G10" s="5">
        <v>1284624.68</v>
      </c>
      <c r="H10" s="30">
        <v>0</v>
      </c>
    </row>
    <row r="11" spans="1:8" ht="18.75" x14ac:dyDescent="0.25">
      <c r="A11" s="7" t="s">
        <v>13</v>
      </c>
      <c r="B11" s="6">
        <v>8123013.4000000004</v>
      </c>
      <c r="C11" s="5">
        <v>24967.39</v>
      </c>
      <c r="D11" s="5">
        <v>86.35</v>
      </c>
      <c r="E11" s="6">
        <v>8.9499999999999993</v>
      </c>
      <c r="F11" s="6"/>
      <c r="G11" s="5">
        <v>7465702.1500000004</v>
      </c>
      <c r="H11" s="30">
        <v>0</v>
      </c>
    </row>
    <row r="12" spans="1:8" ht="19.5" thickBot="1" x14ac:dyDescent="0.3">
      <c r="A12" s="8" t="s">
        <v>5</v>
      </c>
      <c r="B12" s="9">
        <f t="shared" ref="B12:H12" si="0">SUM(B9:B11)</f>
        <v>13856054.48</v>
      </c>
      <c r="C12" s="9">
        <f t="shared" si="0"/>
        <v>48117.8</v>
      </c>
      <c r="D12" s="9">
        <f t="shared" si="0"/>
        <v>3245.0099999999998</v>
      </c>
      <c r="E12" s="9">
        <f t="shared" si="0"/>
        <v>114.13000000000001</v>
      </c>
      <c r="F12" s="9">
        <f t="shared" si="0"/>
        <v>32.9</v>
      </c>
      <c r="G12" s="9">
        <f t="shared" si="0"/>
        <v>12033121.970000001</v>
      </c>
      <c r="H12" s="31">
        <f t="shared" si="0"/>
        <v>0</v>
      </c>
    </row>
    <row r="13" spans="1:8" x14ac:dyDescent="0.25">
      <c r="B13" s="15"/>
      <c r="C13" s="15"/>
      <c r="D13" s="15"/>
      <c r="E13" s="15"/>
      <c r="F13" s="15"/>
      <c r="G13" s="15"/>
      <c r="H13" s="15"/>
    </row>
    <row r="14" spans="1:8" x14ac:dyDescent="0.25">
      <c r="B14" s="16"/>
      <c r="C14" s="16"/>
      <c r="D14" s="26"/>
      <c r="E14" s="16"/>
      <c r="F14" s="17"/>
      <c r="G14" s="23"/>
      <c r="H14" s="17"/>
    </row>
    <row r="15" spans="1:8" ht="18.75" x14ac:dyDescent="0.25">
      <c r="A15" s="55" t="s">
        <v>11</v>
      </c>
      <c r="B15" s="22">
        <v>43585</v>
      </c>
      <c r="C15" s="19">
        <v>8639291.1500000004</v>
      </c>
      <c r="D15" s="20"/>
      <c r="E15" s="15"/>
      <c r="F15" s="27"/>
      <c r="G15" s="21"/>
      <c r="H15" s="21"/>
    </row>
    <row r="16" spans="1:8" ht="18.75" x14ac:dyDescent="0.25">
      <c r="A16" s="55"/>
      <c r="B16" s="22">
        <v>43616</v>
      </c>
      <c r="C16" s="19">
        <v>10513439.439999999</v>
      </c>
      <c r="D16" s="46"/>
      <c r="E16" s="46"/>
      <c r="F16" s="46"/>
      <c r="G16" s="46"/>
      <c r="H16" s="46"/>
    </row>
    <row r="17" spans="1:9" ht="18.75" x14ac:dyDescent="0.25">
      <c r="A17" s="43"/>
      <c r="B17" s="44"/>
      <c r="C17" s="45"/>
      <c r="D17" s="15"/>
      <c r="E17" s="15"/>
      <c r="F17" s="21"/>
      <c r="G17" s="21"/>
      <c r="H17" s="21"/>
    </row>
    <row r="18" spans="1:9" x14ac:dyDescent="0.25">
      <c r="C18" s="14"/>
      <c r="E18" s="14">
        <f>E15-E16</f>
        <v>0</v>
      </c>
      <c r="F18" s="14"/>
    </row>
    <row r="19" spans="1:9" x14ac:dyDescent="0.25">
      <c r="C19" s="14">
        <f>C16-D21</f>
        <v>0</v>
      </c>
      <c r="D19" s="14">
        <f>C15+B12+D12+C12</f>
        <v>22546708.440000005</v>
      </c>
      <c r="E19" s="14"/>
      <c r="G19" s="14"/>
    </row>
    <row r="20" spans="1:9" x14ac:dyDescent="0.25">
      <c r="D20" s="14">
        <f>E12+F12+G12</f>
        <v>12033269</v>
      </c>
      <c r="E20" s="14"/>
      <c r="G20" s="14"/>
    </row>
    <row r="21" spans="1:9" x14ac:dyDescent="0.25">
      <c r="B21" s="1"/>
      <c r="D21" s="14">
        <f>D19-D20</f>
        <v>10513439.440000005</v>
      </c>
      <c r="E21" s="25"/>
      <c r="G21" s="25">
        <f>B12+C12+D12+C15</f>
        <v>22546708.440000001</v>
      </c>
    </row>
    <row r="22" spans="1:9" x14ac:dyDescent="0.25">
      <c r="B22" s="1"/>
      <c r="C22" s="14">
        <f>B12+C12+D12</f>
        <v>13907417.290000001</v>
      </c>
      <c r="D22" s="14">
        <f>C16-D21</f>
        <v>0</v>
      </c>
      <c r="E22" s="14"/>
      <c r="F22" s="1"/>
      <c r="G22" s="25">
        <f>E12+F12+G12</f>
        <v>12033269</v>
      </c>
      <c r="H22" s="1">
        <v>3413865.04</v>
      </c>
    </row>
    <row r="23" spans="1:9" x14ac:dyDescent="0.25">
      <c r="B23" s="1"/>
      <c r="C23" s="14">
        <f>E12+F12+G12</f>
        <v>12033269</v>
      </c>
      <c r="F23" s="1">
        <v>3946367.22</v>
      </c>
      <c r="G23" s="25">
        <f>G21-G22</f>
        <v>10513439.440000001</v>
      </c>
      <c r="H23" s="1">
        <v>40587.919999999998</v>
      </c>
    </row>
    <row r="24" spans="1:9" x14ac:dyDescent="0.25">
      <c r="B24" s="1"/>
      <c r="C24" s="14">
        <f>C22-C23</f>
        <v>1874148.290000001</v>
      </c>
      <c r="F24" s="1">
        <v>67.3</v>
      </c>
      <c r="G24" s="14"/>
      <c r="H24" s="1"/>
    </row>
    <row r="25" spans="1:9" x14ac:dyDescent="0.25">
      <c r="B25" s="1"/>
      <c r="C25" s="14">
        <f>C18-C24</f>
        <v>-1874148.290000001</v>
      </c>
      <c r="F25" s="1">
        <v>391437.68</v>
      </c>
      <c r="H25" s="13">
        <f>SUM(H22:H24)</f>
        <v>3454452.96</v>
      </c>
    </row>
    <row r="26" spans="1:9" x14ac:dyDescent="0.25">
      <c r="B26" s="1"/>
      <c r="C26" s="14"/>
      <c r="F26" s="14">
        <f>SUM(F23:F25)</f>
        <v>4337872.2</v>
      </c>
      <c r="H26" s="24"/>
    </row>
    <row r="27" spans="1:9" x14ac:dyDescent="0.25">
      <c r="A27" t="s">
        <v>20</v>
      </c>
      <c r="B27" s="1">
        <v>3683638.45</v>
      </c>
      <c r="C27" s="1">
        <v>2800.02</v>
      </c>
      <c r="D27">
        <f>2*32.9</f>
        <v>65.8</v>
      </c>
      <c r="E27" s="1">
        <v>1541770.11</v>
      </c>
      <c r="F27" s="1"/>
      <c r="G27" s="1">
        <v>2371631.2000000002</v>
      </c>
      <c r="H27" s="13"/>
    </row>
    <row r="28" spans="1:9" x14ac:dyDescent="0.25">
      <c r="A28" t="s">
        <v>21</v>
      </c>
      <c r="B28" s="1">
        <v>97985.23</v>
      </c>
      <c r="C28" s="1">
        <v>7674.98</v>
      </c>
      <c r="E28" s="1">
        <v>829861.09</v>
      </c>
      <c r="G28" s="1">
        <v>615819.28</v>
      </c>
    </row>
    <row r="29" spans="1:9" x14ac:dyDescent="0.25">
      <c r="A29" t="s">
        <v>4</v>
      </c>
      <c r="B29" s="1">
        <f>SUM(B27:B28)</f>
        <v>3781623.68</v>
      </c>
      <c r="C29" s="1"/>
      <c r="E29" s="1">
        <f>SUM(E27:E28)</f>
        <v>2371631.2000000002</v>
      </c>
      <c r="G29" s="1">
        <v>3010954.67</v>
      </c>
    </row>
    <row r="30" spans="1:9" x14ac:dyDescent="0.25">
      <c r="B30" s="1"/>
      <c r="C30" s="1">
        <v>2779439.75</v>
      </c>
      <c r="G30" s="42">
        <f>SUM(G27:G29)</f>
        <v>5998405.1500000004</v>
      </c>
      <c r="H30" s="1"/>
    </row>
    <row r="31" spans="1:9" x14ac:dyDescent="0.25">
      <c r="A31" t="s">
        <v>10</v>
      </c>
      <c r="B31" s="1">
        <v>214080.56</v>
      </c>
      <c r="C31" s="1">
        <v>73023.679999999993</v>
      </c>
      <c r="E31" s="1"/>
      <c r="G31" s="1"/>
      <c r="H31" s="1">
        <v>707164.78</v>
      </c>
      <c r="I31" s="1"/>
    </row>
    <row r="32" spans="1:9" x14ac:dyDescent="0.25">
      <c r="A32" t="s">
        <v>22</v>
      </c>
      <c r="B32" s="1">
        <v>59453.760000000002</v>
      </c>
      <c r="C32" s="1">
        <f>SUM(C30:C31)</f>
        <v>2852463.43</v>
      </c>
      <c r="E32" s="1"/>
      <c r="G32" s="1"/>
      <c r="H32" s="1">
        <v>4664837.67</v>
      </c>
      <c r="I32" s="1">
        <v>4663847.3899999997</v>
      </c>
    </row>
    <row r="33" spans="1:9" x14ac:dyDescent="0.25">
      <c r="B33" s="1">
        <f>SUM(B29:B32)</f>
        <v>4055158</v>
      </c>
      <c r="C33" s="1"/>
      <c r="E33" s="1"/>
      <c r="G33" s="1"/>
      <c r="H33" s="1">
        <v>2086577.85</v>
      </c>
      <c r="I33" s="1">
        <v>990.28</v>
      </c>
    </row>
    <row r="34" spans="1:9" x14ac:dyDescent="0.25">
      <c r="C34" s="1"/>
      <c r="E34" s="1"/>
      <c r="G34" s="1"/>
      <c r="H34" s="1">
        <v>1180710.8500000001</v>
      </c>
      <c r="I34" s="1">
        <f>SUM(I32:I33)</f>
        <v>4664837.67</v>
      </c>
    </row>
    <row r="35" spans="1:9" x14ac:dyDescent="0.25">
      <c r="B35" t="s">
        <v>25</v>
      </c>
      <c r="C35" s="1" t="s">
        <v>26</v>
      </c>
      <c r="D35" t="s">
        <v>27</v>
      </c>
      <c r="E35" t="s">
        <v>28</v>
      </c>
      <c r="G35" s="1"/>
      <c r="H35" s="1">
        <f>SUM(H31:H34)</f>
        <v>8639291.1500000004</v>
      </c>
      <c r="I35" s="1">
        <v>700789.5</v>
      </c>
    </row>
    <row r="36" spans="1:9" x14ac:dyDescent="0.25">
      <c r="A36" t="s">
        <v>20</v>
      </c>
      <c r="B36" s="1">
        <v>3134934.79</v>
      </c>
      <c r="C36" s="1">
        <v>32.9</v>
      </c>
      <c r="D36" s="1">
        <v>966.22</v>
      </c>
      <c r="E36" s="1">
        <v>1789845.82</v>
      </c>
      <c r="G36" s="1"/>
      <c r="H36" s="1"/>
      <c r="I36" s="1">
        <v>6375.28</v>
      </c>
    </row>
    <row r="37" spans="1:9" x14ac:dyDescent="0.25">
      <c r="A37" t="s">
        <v>21</v>
      </c>
      <c r="B37" s="1">
        <v>171739.01</v>
      </c>
      <c r="C37" s="1">
        <v>98.7</v>
      </c>
      <c r="D37" s="1"/>
      <c r="E37" s="1">
        <v>401908.64</v>
      </c>
      <c r="G37" s="1">
        <v>7309.62</v>
      </c>
      <c r="H37" s="1" t="s">
        <v>14</v>
      </c>
      <c r="I37" s="1">
        <f>SUM(I35:I36)</f>
        <v>707164.78</v>
      </c>
    </row>
    <row r="38" spans="1:9" x14ac:dyDescent="0.25">
      <c r="A38" t="s">
        <v>24</v>
      </c>
      <c r="B38" s="1">
        <v>1199147.24</v>
      </c>
      <c r="C38" s="1"/>
      <c r="D38" s="1"/>
      <c r="E38" s="1">
        <v>846.03</v>
      </c>
      <c r="G38" s="1">
        <v>4073301.21</v>
      </c>
      <c r="H38" t="s">
        <v>15</v>
      </c>
      <c r="I38" s="1">
        <v>3251033.8</v>
      </c>
    </row>
    <row r="39" spans="1:9" x14ac:dyDescent="0.25">
      <c r="B39" s="42">
        <f>SUM(B36:B38)</f>
        <v>4505821.04</v>
      </c>
      <c r="C39" s="42">
        <f t="shared" ref="C39:E39" si="1">SUM(C36:C38)</f>
        <v>131.6</v>
      </c>
      <c r="D39" s="42">
        <f t="shared" si="1"/>
        <v>966.22</v>
      </c>
      <c r="E39" s="42">
        <f t="shared" si="1"/>
        <v>2192600.4899999998</v>
      </c>
      <c r="G39" s="1">
        <v>2344.37</v>
      </c>
      <c r="H39" t="s">
        <v>16</v>
      </c>
      <c r="I39" s="1">
        <v>16850.830000000002</v>
      </c>
    </row>
    <row r="40" spans="1:9" x14ac:dyDescent="0.25">
      <c r="G40" s="1">
        <v>670420.78</v>
      </c>
      <c r="H40" t="s">
        <v>16</v>
      </c>
      <c r="I40" s="13">
        <f>SUM(I38:I39)</f>
        <v>3267884.63</v>
      </c>
    </row>
    <row r="41" spans="1:9" x14ac:dyDescent="0.25">
      <c r="A41" t="s">
        <v>28</v>
      </c>
      <c r="G41" s="1">
        <v>1545.09</v>
      </c>
      <c r="H41" t="s">
        <v>17</v>
      </c>
    </row>
    <row r="42" spans="1:9" x14ac:dyDescent="0.25">
      <c r="A42" t="s">
        <v>4</v>
      </c>
      <c r="B42" s="1">
        <v>2192600.4900000002</v>
      </c>
      <c r="C42" s="1">
        <v>2192600.4900000002</v>
      </c>
      <c r="G42" s="1">
        <v>159409.57</v>
      </c>
      <c r="H42" t="s">
        <v>17</v>
      </c>
    </row>
    <row r="43" spans="1:9" x14ac:dyDescent="0.25">
      <c r="A43" t="s">
        <v>10</v>
      </c>
      <c r="B43" s="1">
        <v>2625417.02</v>
      </c>
      <c r="C43" s="1">
        <v>2648091.9700000002</v>
      </c>
      <c r="E43" s="1"/>
      <c r="F43" s="1"/>
      <c r="G43" s="1">
        <f>SUM(G37:G42)</f>
        <v>4914330.6400000006</v>
      </c>
      <c r="I43" s="14">
        <f>I40+I37+I34</f>
        <v>8639887.0800000001</v>
      </c>
    </row>
    <row r="44" spans="1:9" x14ac:dyDescent="0.25">
      <c r="A44" t="s">
        <v>29</v>
      </c>
      <c r="B44" s="1">
        <v>516259.28</v>
      </c>
      <c r="C44" s="1">
        <v>516954.8</v>
      </c>
      <c r="E44" s="1"/>
      <c r="F44" s="1"/>
    </row>
    <row r="45" spans="1:9" x14ac:dyDescent="0.25">
      <c r="B45" s="13">
        <f>SUM(B42:B44)</f>
        <v>5334276.79</v>
      </c>
      <c r="C45" s="1">
        <f>SUM(C42:C44)</f>
        <v>5357647.2600000007</v>
      </c>
      <c r="E45" s="1"/>
      <c r="F45" s="1"/>
    </row>
    <row r="46" spans="1:9" x14ac:dyDescent="0.25">
      <c r="E46" s="1">
        <v>1614096.1</v>
      </c>
      <c r="F46" s="1"/>
    </row>
    <row r="47" spans="1:9" x14ac:dyDescent="0.25">
      <c r="E47" s="1">
        <v>1603242.87</v>
      </c>
      <c r="F47" s="1"/>
    </row>
    <row r="48" spans="1:9" x14ac:dyDescent="0.25">
      <c r="E48" s="1"/>
      <c r="F48" s="1"/>
    </row>
    <row r="49" spans="5:6" x14ac:dyDescent="0.25">
      <c r="E49" s="1">
        <f>SUM(E46:E48)</f>
        <v>3217338.97</v>
      </c>
      <c r="F49" s="1"/>
    </row>
    <row r="50" spans="5:6" x14ac:dyDescent="0.25">
      <c r="E50" s="1"/>
      <c r="F50" s="1"/>
    </row>
    <row r="51" spans="5:6" x14ac:dyDescent="0.25">
      <c r="E51" s="1"/>
      <c r="F51" s="1"/>
    </row>
    <row r="52" spans="5:6" x14ac:dyDescent="0.25">
      <c r="E52" s="1"/>
      <c r="F52" s="1"/>
    </row>
    <row r="53" spans="5:6" x14ac:dyDescent="0.25">
      <c r="E53" s="1"/>
      <c r="F53" s="1"/>
    </row>
    <row r="54" spans="5:6" x14ac:dyDescent="0.25">
      <c r="E54" s="1"/>
      <c r="F54" s="1"/>
    </row>
    <row r="55" spans="5:6" x14ac:dyDescent="0.25">
      <c r="E55" s="1"/>
      <c r="F55" s="1"/>
    </row>
    <row r="56" spans="5:6" x14ac:dyDescent="0.25">
      <c r="E56" s="1"/>
      <c r="F56" s="1"/>
    </row>
    <row r="57" spans="5:6" x14ac:dyDescent="0.25">
      <c r="E57" s="1">
        <v>2865512.92</v>
      </c>
    </row>
    <row r="58" spans="5:6" x14ac:dyDescent="0.25">
      <c r="E58" s="1">
        <v>1472359.28</v>
      </c>
    </row>
    <row r="59" spans="5:6" x14ac:dyDescent="0.25">
      <c r="E59" s="13">
        <f>SUM(E57:E58)</f>
        <v>4337872.2</v>
      </c>
    </row>
  </sheetData>
  <mergeCells count="2">
    <mergeCell ref="A7:H7"/>
    <mergeCell ref="A15:A1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C85A-72D9-497F-942F-1AC269CB49C4}">
  <sheetPr>
    <pageSetUpPr fitToPage="1"/>
  </sheetPr>
  <dimension ref="A4:K34"/>
  <sheetViews>
    <sheetView topLeftCell="A4" workbookViewId="0">
      <selection activeCell="B7" sqref="B7"/>
    </sheetView>
  </sheetViews>
  <sheetFormatPr defaultRowHeight="15" x14ac:dyDescent="0.25"/>
  <cols>
    <col min="1" max="1" width="25.85546875" customWidth="1"/>
    <col min="2" max="2" width="23.85546875" customWidth="1"/>
    <col min="3" max="3" width="22.4257812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  <col min="9" max="9" width="17" customWidth="1"/>
  </cols>
  <sheetData>
    <row r="4" spans="1:11" ht="15.75" thickBot="1" x14ac:dyDescent="0.3"/>
    <row r="5" spans="1:11" ht="19.5" thickBot="1" x14ac:dyDescent="0.3">
      <c r="A5" s="52" t="s">
        <v>18</v>
      </c>
      <c r="B5" s="53"/>
      <c r="C5" s="53"/>
      <c r="D5" s="53"/>
      <c r="E5" s="53"/>
      <c r="F5" s="53"/>
      <c r="G5" s="53"/>
      <c r="H5" s="54"/>
    </row>
    <row r="6" spans="1:11" ht="46.5" thickTop="1" thickBot="1" x14ac:dyDescent="0.3">
      <c r="A6" s="10" t="s">
        <v>2</v>
      </c>
      <c r="B6" s="11" t="s">
        <v>0</v>
      </c>
      <c r="C6" s="12" t="s">
        <v>7</v>
      </c>
      <c r="D6" s="11" t="s">
        <v>1</v>
      </c>
      <c r="E6" s="12" t="s">
        <v>6</v>
      </c>
      <c r="F6" s="12" t="s">
        <v>8</v>
      </c>
      <c r="G6" s="11" t="s">
        <v>3</v>
      </c>
      <c r="H6" s="28" t="s">
        <v>9</v>
      </c>
    </row>
    <row r="7" spans="1:11" ht="35.1" customHeight="1" thickTop="1" x14ac:dyDescent="0.25">
      <c r="A7" s="2" t="s">
        <v>4</v>
      </c>
      <c r="B7" s="33">
        <v>4700398.38</v>
      </c>
      <c r="C7" s="33">
        <v>7269.02</v>
      </c>
      <c r="D7" s="33">
        <v>48859.42</v>
      </c>
      <c r="E7" s="33">
        <v>114.41</v>
      </c>
      <c r="F7" s="33">
        <v>131.6</v>
      </c>
      <c r="G7" s="33">
        <v>7308579.6299999999</v>
      </c>
      <c r="H7" s="34">
        <v>0</v>
      </c>
    </row>
    <row r="8" spans="1:11" ht="35.1" customHeight="1" x14ac:dyDescent="0.25">
      <c r="A8" s="4" t="s">
        <v>12</v>
      </c>
      <c r="B8" s="35">
        <v>1485645.56</v>
      </c>
      <c r="C8" s="35">
        <v>941.81</v>
      </c>
      <c r="D8" s="35">
        <v>1.25</v>
      </c>
      <c r="E8" s="35"/>
      <c r="F8" s="36"/>
      <c r="G8" s="35">
        <v>2960797.8</v>
      </c>
      <c r="H8" s="37">
        <v>0</v>
      </c>
    </row>
    <row r="9" spans="1:11" ht="35.1" customHeight="1" x14ac:dyDescent="0.25">
      <c r="A9" s="7" t="s">
        <v>13</v>
      </c>
      <c r="B9" s="36"/>
      <c r="C9" s="35">
        <v>2338.5</v>
      </c>
      <c r="D9" s="35">
        <v>874.6</v>
      </c>
      <c r="E9" s="36"/>
      <c r="F9" s="36"/>
      <c r="G9" s="35">
        <v>90538.74</v>
      </c>
      <c r="H9" s="37">
        <v>0</v>
      </c>
    </row>
    <row r="10" spans="1:11" ht="35.1" customHeight="1" thickBot="1" x14ac:dyDescent="0.3">
      <c r="A10" s="8" t="s">
        <v>5</v>
      </c>
      <c r="B10" s="38">
        <f t="shared" ref="B10:H10" si="0">SUM(B7:B9)</f>
        <v>6186043.9399999995</v>
      </c>
      <c r="C10" s="38">
        <f t="shared" si="0"/>
        <v>10549.33</v>
      </c>
      <c r="D10" s="38">
        <f t="shared" si="0"/>
        <v>49735.27</v>
      </c>
      <c r="E10" s="38">
        <f t="shared" si="0"/>
        <v>114.41</v>
      </c>
      <c r="F10" s="38">
        <f t="shared" si="0"/>
        <v>131.6</v>
      </c>
      <c r="G10" s="38">
        <f t="shared" si="0"/>
        <v>10359916.17</v>
      </c>
      <c r="H10" s="39">
        <f t="shared" si="0"/>
        <v>0</v>
      </c>
    </row>
    <row r="11" spans="1:11" x14ac:dyDescent="0.25">
      <c r="B11" s="15"/>
      <c r="C11" s="15"/>
      <c r="D11" s="15"/>
      <c r="E11" s="15"/>
      <c r="F11" s="15"/>
      <c r="G11" s="15"/>
      <c r="H11" s="15"/>
    </row>
    <row r="12" spans="1:11" x14ac:dyDescent="0.25">
      <c r="B12" s="16"/>
      <c r="C12" s="16"/>
      <c r="D12" s="26"/>
      <c r="E12" s="16"/>
      <c r="F12" s="17"/>
      <c r="G12" s="23"/>
      <c r="H12" s="17"/>
    </row>
    <row r="13" spans="1:11" ht="18.75" x14ac:dyDescent="0.25">
      <c r="A13" s="55" t="s">
        <v>11</v>
      </c>
      <c r="B13" s="40">
        <v>43434</v>
      </c>
      <c r="C13" s="41">
        <v>5263196.75</v>
      </c>
      <c r="D13" s="20"/>
      <c r="E13" s="15"/>
      <c r="F13" s="27"/>
      <c r="G13" s="21"/>
      <c r="H13" s="21"/>
    </row>
    <row r="14" spans="1:11" ht="18.75" x14ac:dyDescent="0.25">
      <c r="A14" s="55"/>
      <c r="B14" s="40">
        <v>43465</v>
      </c>
      <c r="C14" s="41">
        <f>G29</f>
        <v>1149363.1099999999</v>
      </c>
      <c r="D14" s="15"/>
      <c r="E14" s="15"/>
      <c r="F14" s="21"/>
      <c r="G14" s="21"/>
      <c r="H14" s="21">
        <f>'[1] RESCISÕES'!$K$243+'[1] 45005-7 TESOURO'!$L$3958+'[1]BOLSA 12º TA'!$L$1438+'[1]REST. 12º TA'!$L$363</f>
        <v>2480053.2499999972</v>
      </c>
    </row>
    <row r="15" spans="1:11" x14ac:dyDescent="0.25">
      <c r="C15" s="14"/>
      <c r="E15" s="14"/>
      <c r="F15" s="14"/>
      <c r="K15" s="32"/>
    </row>
    <row r="16" spans="1:11" x14ac:dyDescent="0.25">
      <c r="C16" s="14">
        <f>C14-D18</f>
        <v>0</v>
      </c>
      <c r="D16" s="14">
        <f>C13+B10+C10+D10</f>
        <v>11509525.289999999</v>
      </c>
      <c r="E16" s="14"/>
      <c r="G16" s="14"/>
    </row>
    <row r="17" spans="2:9" x14ac:dyDescent="0.25">
      <c r="D17" s="14">
        <f>E10+F10+G10</f>
        <v>10360162.18</v>
      </c>
      <c r="E17" s="14"/>
      <c r="G17" s="14"/>
    </row>
    <row r="18" spans="2:9" x14ac:dyDescent="0.25">
      <c r="B18" s="1"/>
      <c r="D18" s="14">
        <f>D16-D17</f>
        <v>1149363.1099999994</v>
      </c>
      <c r="E18" s="25"/>
      <c r="G18" s="25">
        <f>B10+C10+D10+C13</f>
        <v>11509525.289999999</v>
      </c>
    </row>
    <row r="19" spans="2:9" x14ac:dyDescent="0.25">
      <c r="B19" s="1"/>
      <c r="C19" s="14">
        <f>B10+C10+D10</f>
        <v>6246328.5399999991</v>
      </c>
      <c r="D19" s="14">
        <f>C14-D18</f>
        <v>0</v>
      </c>
      <c r="E19" s="14"/>
      <c r="G19" s="25">
        <f>E10+F10+G10</f>
        <v>10360162.18</v>
      </c>
      <c r="H19" s="1">
        <v>2956453.56</v>
      </c>
    </row>
    <row r="20" spans="2:9" x14ac:dyDescent="0.25">
      <c r="B20" s="1"/>
      <c r="C20" s="14">
        <f>E10+F10+G10</f>
        <v>10360162.18</v>
      </c>
      <c r="G20" s="25">
        <f>G18-G19</f>
        <v>1149363.1099999994</v>
      </c>
      <c r="H20" s="1">
        <v>111137.07</v>
      </c>
    </row>
    <row r="21" spans="2:9" x14ac:dyDescent="0.25">
      <c r="B21" s="1"/>
      <c r="C21" s="14">
        <f>C19-C20</f>
        <v>-4113833.6400000006</v>
      </c>
      <c r="F21" s="14"/>
      <c r="G21" s="14"/>
      <c r="H21" s="1">
        <f>SUM(H18:H20)</f>
        <v>3067590.63</v>
      </c>
    </row>
    <row r="22" spans="2:9" x14ac:dyDescent="0.25">
      <c r="B22" s="1"/>
      <c r="C22" s="14">
        <f>C15-C21</f>
        <v>4113833.6400000006</v>
      </c>
      <c r="F22" s="14"/>
      <c r="H22" s="24"/>
    </row>
    <row r="23" spans="2:9" x14ac:dyDescent="0.25">
      <c r="B23" s="1"/>
      <c r="E23" s="1">
        <v>4656558.37</v>
      </c>
      <c r="F23" s="1"/>
      <c r="G23" s="1">
        <v>281811.93</v>
      </c>
      <c r="H23" s="1">
        <v>38047.64</v>
      </c>
    </row>
    <row r="24" spans="2:9" x14ac:dyDescent="0.25">
      <c r="E24" s="1">
        <v>90422.61</v>
      </c>
      <c r="G24" s="1">
        <v>45042.85</v>
      </c>
      <c r="H24" s="1">
        <v>288807.14</v>
      </c>
    </row>
    <row r="25" spans="2:9" x14ac:dyDescent="0.25">
      <c r="E25" s="1">
        <v>2561598.65</v>
      </c>
      <c r="G25" s="1">
        <f>SUM(G23:G24)</f>
        <v>326854.77999999997</v>
      </c>
      <c r="H25" s="1">
        <f>SUM(H23:H24)</f>
        <v>326854.78000000003</v>
      </c>
      <c r="I25" s="14">
        <f>G25-H25</f>
        <v>0</v>
      </c>
    </row>
    <row r="26" spans="2:9" x14ac:dyDescent="0.25">
      <c r="E26" s="1">
        <f>SUM(E23:E25)</f>
        <v>7308579.6300000008</v>
      </c>
      <c r="G26" s="1"/>
      <c r="H26" s="1"/>
    </row>
    <row r="27" spans="2:9" x14ac:dyDescent="0.25">
      <c r="G27" s="1">
        <v>468388.82</v>
      </c>
      <c r="H27" s="1">
        <v>468388.82</v>
      </c>
    </row>
    <row r="28" spans="2:9" x14ac:dyDescent="0.25">
      <c r="G28" s="1">
        <v>354119.51</v>
      </c>
      <c r="H28" s="1">
        <v>354119.51</v>
      </c>
    </row>
    <row r="29" spans="2:9" x14ac:dyDescent="0.25">
      <c r="G29" s="1">
        <f>SUM(G25:G28)</f>
        <v>1149363.1099999999</v>
      </c>
    </row>
    <row r="30" spans="2:9" x14ac:dyDescent="0.25">
      <c r="G30" s="1"/>
    </row>
    <row r="31" spans="2:9" x14ac:dyDescent="0.25">
      <c r="G31" s="1"/>
    </row>
    <row r="32" spans="2:9" x14ac:dyDescent="0.25">
      <c r="G32" s="1"/>
    </row>
    <row r="33" spans="7:7" x14ac:dyDescent="0.25">
      <c r="G33" s="1"/>
    </row>
    <row r="34" spans="7:7" x14ac:dyDescent="0.25">
      <c r="G34" s="1"/>
    </row>
  </sheetData>
  <mergeCells count="2">
    <mergeCell ref="A5:H5"/>
    <mergeCell ref="A13:A14"/>
  </mergeCells>
  <pageMargins left="0.51181102362204722" right="0.51181102362204722" top="0.78740157480314965" bottom="0.78740157480314965" header="0.31496062992125984" footer="0.31496062992125984"/>
  <pageSetup paperSize="9" scale="79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2986-9E97-4DD6-8D4A-5DBE4F07B35D}">
  <dimension ref="A6:I59"/>
  <sheetViews>
    <sheetView workbookViewId="0">
      <selection sqref="A1:XFD1048576"/>
    </sheetView>
  </sheetViews>
  <sheetFormatPr defaultRowHeight="15" x14ac:dyDescent="0.25"/>
  <cols>
    <col min="1" max="1" width="25.85546875" customWidth="1"/>
    <col min="2" max="2" width="23.85546875" customWidth="1"/>
    <col min="3" max="3" width="24.710937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  <col min="9" max="9" width="16.85546875" customWidth="1"/>
  </cols>
  <sheetData>
    <row r="6" spans="1:8" ht="15.75" thickBot="1" x14ac:dyDescent="0.3"/>
    <row r="7" spans="1:8" ht="19.5" thickBot="1" x14ac:dyDescent="0.3">
      <c r="A7" s="52" t="s">
        <v>37</v>
      </c>
      <c r="B7" s="53"/>
      <c r="C7" s="53"/>
      <c r="D7" s="53"/>
      <c r="E7" s="53"/>
      <c r="F7" s="53"/>
      <c r="G7" s="53"/>
      <c r="H7" s="54"/>
    </row>
    <row r="8" spans="1:8" ht="46.5" thickTop="1" thickBot="1" x14ac:dyDescent="0.3">
      <c r="A8" s="10" t="s">
        <v>2</v>
      </c>
      <c r="B8" s="11" t="s">
        <v>0</v>
      </c>
      <c r="C8" s="12" t="s">
        <v>7</v>
      </c>
      <c r="D8" s="11" t="s">
        <v>1</v>
      </c>
      <c r="E8" s="12" t="s">
        <v>6</v>
      </c>
      <c r="F8" s="12" t="s">
        <v>8</v>
      </c>
      <c r="G8" s="11" t="s">
        <v>3</v>
      </c>
      <c r="H8" s="28" t="s">
        <v>9</v>
      </c>
    </row>
    <row r="9" spans="1:8" ht="19.5" thickTop="1" x14ac:dyDescent="0.25">
      <c r="A9" s="2" t="s">
        <v>4</v>
      </c>
      <c r="B9" s="3">
        <v>3057178.22</v>
      </c>
      <c r="C9" s="3">
        <v>19647.330000000002</v>
      </c>
      <c r="D9" s="3">
        <v>19252.43</v>
      </c>
      <c r="E9" s="3">
        <v>8.9499999999999993</v>
      </c>
      <c r="F9" s="3">
        <v>32.9</v>
      </c>
      <c r="G9" s="3">
        <v>3151130.47</v>
      </c>
      <c r="H9" s="29">
        <v>0</v>
      </c>
    </row>
    <row r="10" spans="1:8" ht="18.75" x14ac:dyDescent="0.25">
      <c r="A10" s="4" t="s">
        <v>12</v>
      </c>
      <c r="B10" s="5">
        <v>1668781.98</v>
      </c>
      <c r="C10" s="5">
        <v>4195.29</v>
      </c>
      <c r="D10" s="5"/>
      <c r="E10" s="5">
        <v>8.9499999999999993</v>
      </c>
      <c r="F10" s="6"/>
      <c r="G10" s="5">
        <v>1690295.85</v>
      </c>
      <c r="H10" s="30">
        <v>0</v>
      </c>
    </row>
    <row r="11" spans="1:8" ht="18.75" x14ac:dyDescent="0.25">
      <c r="A11" s="7" t="s">
        <v>13</v>
      </c>
      <c r="B11" s="6">
        <v>8123013.4000000004</v>
      </c>
      <c r="C11" s="5">
        <v>26589.64</v>
      </c>
      <c r="D11" s="5"/>
      <c r="E11" s="6"/>
      <c r="F11" s="6"/>
      <c r="G11" s="5">
        <v>7306378.7800000003</v>
      </c>
      <c r="H11" s="30">
        <v>0</v>
      </c>
    </row>
    <row r="12" spans="1:8" ht="19.5" thickBot="1" x14ac:dyDescent="0.3">
      <c r="A12" s="8" t="s">
        <v>5</v>
      </c>
      <c r="B12" s="9">
        <f t="shared" ref="B12:H12" si="0">SUM(B9:B11)</f>
        <v>12848973.600000001</v>
      </c>
      <c r="C12" s="9">
        <f t="shared" si="0"/>
        <v>50432.26</v>
      </c>
      <c r="D12" s="9">
        <f t="shared" si="0"/>
        <v>19252.43</v>
      </c>
      <c r="E12" s="9">
        <f t="shared" si="0"/>
        <v>17.899999999999999</v>
      </c>
      <c r="F12" s="9">
        <f t="shared" si="0"/>
        <v>32.9</v>
      </c>
      <c r="G12" s="9">
        <f t="shared" si="0"/>
        <v>12147805.100000001</v>
      </c>
      <c r="H12" s="31">
        <f t="shared" si="0"/>
        <v>0</v>
      </c>
    </row>
    <row r="13" spans="1:8" x14ac:dyDescent="0.25">
      <c r="B13" s="15"/>
      <c r="C13" s="15"/>
      <c r="D13" s="15"/>
      <c r="E13" s="15"/>
      <c r="F13" s="15"/>
      <c r="G13" s="15"/>
      <c r="H13" s="15"/>
    </row>
    <row r="14" spans="1:8" x14ac:dyDescent="0.25">
      <c r="B14" s="16"/>
      <c r="C14" s="16"/>
      <c r="D14" s="26"/>
      <c r="E14" s="16"/>
      <c r="F14" s="17"/>
      <c r="G14" s="23"/>
      <c r="H14" s="17"/>
    </row>
    <row r="15" spans="1:8" ht="18.75" x14ac:dyDescent="0.25">
      <c r="A15" s="55" t="s">
        <v>11</v>
      </c>
      <c r="B15" s="22">
        <v>43616</v>
      </c>
      <c r="C15" s="19">
        <v>10513439.439999999</v>
      </c>
      <c r="D15" s="20"/>
      <c r="E15" s="15"/>
      <c r="F15" s="27"/>
      <c r="G15" s="21"/>
      <c r="H15" s="21"/>
    </row>
    <row r="16" spans="1:8" ht="18.75" x14ac:dyDescent="0.25">
      <c r="A16" s="55"/>
      <c r="B16" s="22">
        <v>43644</v>
      </c>
      <c r="C16" s="19">
        <v>11284241.83</v>
      </c>
      <c r="D16" s="46"/>
      <c r="E16" s="46"/>
      <c r="F16" s="46"/>
      <c r="G16" s="46"/>
      <c r="H16" s="46"/>
    </row>
    <row r="17" spans="1:9" ht="18.75" x14ac:dyDescent="0.25">
      <c r="A17" s="43"/>
      <c r="B17" s="44"/>
      <c r="C17" s="45"/>
      <c r="D17" s="15"/>
      <c r="E17" s="15"/>
      <c r="F17" s="21"/>
      <c r="G17" s="21"/>
      <c r="H17" s="21"/>
    </row>
    <row r="18" spans="1:9" x14ac:dyDescent="0.25">
      <c r="C18" s="14"/>
      <c r="E18" s="14">
        <f>E15-E16</f>
        <v>0</v>
      </c>
      <c r="F18" s="14"/>
    </row>
    <row r="19" spans="1:9" x14ac:dyDescent="0.25">
      <c r="C19" s="14">
        <f>C16-D21</f>
        <v>0</v>
      </c>
      <c r="D19" s="14">
        <f>C15+B12+D12+C12</f>
        <v>23432097.73</v>
      </c>
      <c r="E19" s="14"/>
      <c r="G19" s="14"/>
    </row>
    <row r="20" spans="1:9" x14ac:dyDescent="0.25">
      <c r="D20" s="14">
        <f>E12+F12+G12</f>
        <v>12147855.900000002</v>
      </c>
      <c r="E20" s="14"/>
      <c r="G20" s="14"/>
    </row>
    <row r="21" spans="1:9" x14ac:dyDescent="0.25">
      <c r="B21" s="1"/>
      <c r="D21" s="14">
        <f>D19-D20</f>
        <v>11284241.829999998</v>
      </c>
      <c r="E21" s="25"/>
      <c r="G21" s="25">
        <f>B12+C12+D12+C15</f>
        <v>23432097.73</v>
      </c>
    </row>
    <row r="22" spans="1:9" x14ac:dyDescent="0.25">
      <c r="B22" s="1"/>
      <c r="C22" s="14">
        <f>B12+C12+D12</f>
        <v>12918658.290000001</v>
      </c>
      <c r="D22" s="14">
        <f>C16-D21</f>
        <v>0</v>
      </c>
      <c r="E22" s="14"/>
      <c r="F22" s="1"/>
      <c r="G22" s="25">
        <f>E12+F12+G12</f>
        <v>12147855.900000002</v>
      </c>
      <c r="H22" s="1"/>
    </row>
    <row r="23" spans="1:9" x14ac:dyDescent="0.25">
      <c r="B23" s="1"/>
      <c r="C23" s="14">
        <f>E12+F12+G12</f>
        <v>12147855.900000002</v>
      </c>
      <c r="F23" s="1"/>
      <c r="G23" s="25">
        <f>G21-G22</f>
        <v>11284241.829999998</v>
      </c>
      <c r="H23" s="1"/>
    </row>
    <row r="24" spans="1:9" x14ac:dyDescent="0.25">
      <c r="B24" s="1"/>
      <c r="C24" s="14">
        <f>C22-C23</f>
        <v>770802.38999999873</v>
      </c>
      <c r="F24" s="1"/>
      <c r="G24" s="14"/>
      <c r="H24" s="1"/>
    </row>
    <row r="25" spans="1:9" x14ac:dyDescent="0.25">
      <c r="B25" s="1"/>
      <c r="C25" s="14">
        <f>C18-C24</f>
        <v>-770802.38999999873</v>
      </c>
      <c r="F25" s="1"/>
      <c r="H25" s="13"/>
    </row>
    <row r="26" spans="1:9" x14ac:dyDescent="0.25">
      <c r="B26" s="1"/>
      <c r="C26" s="14"/>
      <c r="F26" s="14"/>
      <c r="H26" s="24"/>
    </row>
    <row r="27" spans="1:9" x14ac:dyDescent="0.25">
      <c r="B27" s="1"/>
      <c r="C27" s="1"/>
      <c r="E27" s="1"/>
      <c r="F27" s="1"/>
      <c r="G27" s="1" t="s">
        <v>33</v>
      </c>
      <c r="H27" s="13"/>
    </row>
    <row r="28" spans="1:9" x14ac:dyDescent="0.25">
      <c r="B28" s="1"/>
      <c r="C28" s="1"/>
      <c r="E28" s="1"/>
      <c r="F28" t="s">
        <v>34</v>
      </c>
      <c r="G28" s="1">
        <v>2787.69</v>
      </c>
      <c r="H28" t="s">
        <v>4</v>
      </c>
    </row>
    <row r="29" spans="1:9" x14ac:dyDescent="0.25">
      <c r="B29" s="1"/>
      <c r="C29" s="1"/>
      <c r="E29" s="1"/>
      <c r="F29" t="s">
        <v>35</v>
      </c>
      <c r="G29" s="1">
        <v>4129027.94</v>
      </c>
      <c r="H29" t="s">
        <v>4</v>
      </c>
    </row>
    <row r="30" spans="1:9" x14ac:dyDescent="0.25">
      <c r="B30" s="1"/>
      <c r="C30" s="1"/>
      <c r="F30" t="s">
        <v>34</v>
      </c>
      <c r="G30" s="42">
        <v>13.55</v>
      </c>
      <c r="H30" s="1" t="s">
        <v>10</v>
      </c>
    </row>
    <row r="31" spans="1:9" x14ac:dyDescent="0.25">
      <c r="B31" s="1"/>
      <c r="C31" s="1"/>
      <c r="E31" s="1"/>
      <c r="F31" t="s">
        <v>35</v>
      </c>
      <c r="G31" s="1">
        <v>6190404.4199999999</v>
      </c>
      <c r="H31" s="1" t="s">
        <v>10</v>
      </c>
      <c r="I31" s="1"/>
    </row>
    <row r="32" spans="1:9" x14ac:dyDescent="0.25">
      <c r="B32" s="1"/>
      <c r="C32" s="1"/>
      <c r="E32" s="1"/>
      <c r="F32" t="s">
        <v>34</v>
      </c>
      <c r="G32" s="1">
        <v>1419.84</v>
      </c>
      <c r="H32" s="1" t="s">
        <v>36</v>
      </c>
      <c r="I32" s="1"/>
    </row>
    <row r="33" spans="2:9" x14ac:dyDescent="0.25">
      <c r="B33" s="1"/>
      <c r="C33" s="1"/>
      <c r="E33" s="1"/>
      <c r="F33" t="s">
        <v>35</v>
      </c>
      <c r="G33" s="1">
        <v>960588.39</v>
      </c>
      <c r="H33" s="1" t="s">
        <v>36</v>
      </c>
      <c r="I33" s="1"/>
    </row>
    <row r="34" spans="2:9" x14ac:dyDescent="0.25">
      <c r="C34" s="1"/>
      <c r="E34" s="1"/>
      <c r="G34" s="1">
        <f>SUM(G28:G33)</f>
        <v>11284241.83</v>
      </c>
      <c r="H34" s="1"/>
      <c r="I34" s="1"/>
    </row>
    <row r="35" spans="2:9" x14ac:dyDescent="0.25">
      <c r="C35" s="1"/>
      <c r="G35" s="1"/>
      <c r="H35" s="1"/>
      <c r="I35" s="1"/>
    </row>
    <row r="36" spans="2:9" x14ac:dyDescent="0.25">
      <c r="B36" s="1"/>
      <c r="C36" s="1"/>
      <c r="D36" s="1"/>
      <c r="E36" s="1"/>
      <c r="G36" s="1"/>
      <c r="H36" s="1"/>
      <c r="I36" s="1"/>
    </row>
    <row r="37" spans="2:9" x14ac:dyDescent="0.25">
      <c r="B37" s="1"/>
      <c r="C37" s="1"/>
      <c r="D37" s="1"/>
      <c r="E37" s="1"/>
      <c r="G37" s="1"/>
      <c r="H37" s="1"/>
      <c r="I37" s="1"/>
    </row>
    <row r="38" spans="2:9" x14ac:dyDescent="0.25">
      <c r="B38" s="1"/>
      <c r="C38" s="1"/>
      <c r="D38" s="1"/>
      <c r="E38" s="1"/>
      <c r="G38" s="1"/>
      <c r="I38" s="1"/>
    </row>
    <row r="39" spans="2:9" x14ac:dyDescent="0.25">
      <c r="B39" s="42"/>
      <c r="C39" s="42"/>
      <c r="D39" s="42"/>
      <c r="E39" s="42"/>
      <c r="G39" s="1"/>
      <c r="I39" s="1"/>
    </row>
    <row r="40" spans="2:9" x14ac:dyDescent="0.25">
      <c r="G40" s="1"/>
      <c r="I40" s="13"/>
    </row>
    <row r="41" spans="2:9" x14ac:dyDescent="0.25">
      <c r="G41" s="1"/>
    </row>
    <row r="42" spans="2:9" x14ac:dyDescent="0.25">
      <c r="B42" s="1"/>
      <c r="C42" s="1"/>
      <c r="G42" s="1"/>
    </row>
    <row r="43" spans="2:9" x14ac:dyDescent="0.25">
      <c r="B43" s="1"/>
      <c r="C43" s="1"/>
      <c r="E43" s="1"/>
      <c r="F43" s="1"/>
      <c r="G43" s="1"/>
      <c r="I43" s="14"/>
    </row>
    <row r="44" spans="2:9" x14ac:dyDescent="0.25">
      <c r="B44" s="1"/>
      <c r="C44" s="1"/>
      <c r="E44" s="1"/>
      <c r="F44" s="1"/>
    </row>
    <row r="45" spans="2:9" x14ac:dyDescent="0.25">
      <c r="B45" s="13"/>
      <c r="C45" s="1"/>
      <c r="E45" s="1"/>
      <c r="F45" s="1"/>
    </row>
    <row r="46" spans="2:9" x14ac:dyDescent="0.25">
      <c r="E46" s="1"/>
      <c r="F46" s="1"/>
    </row>
    <row r="47" spans="2:9" x14ac:dyDescent="0.25">
      <c r="E47" s="1"/>
      <c r="F47" s="1"/>
    </row>
    <row r="48" spans="2:9" x14ac:dyDescent="0.25">
      <c r="E48" s="1"/>
      <c r="F48" s="1"/>
    </row>
    <row r="49" spans="5:6" x14ac:dyDescent="0.25">
      <c r="E49" s="1"/>
      <c r="F49" s="1"/>
    </row>
    <row r="50" spans="5:6" x14ac:dyDescent="0.25">
      <c r="E50" s="1"/>
      <c r="F50" s="1"/>
    </row>
    <row r="51" spans="5:6" x14ac:dyDescent="0.25">
      <c r="E51" s="1"/>
      <c r="F51" s="1"/>
    </row>
    <row r="52" spans="5:6" x14ac:dyDescent="0.25">
      <c r="E52" s="1"/>
      <c r="F52" s="1"/>
    </row>
    <row r="53" spans="5:6" x14ac:dyDescent="0.25">
      <c r="E53" s="1"/>
      <c r="F53" s="1"/>
    </row>
    <row r="54" spans="5:6" x14ac:dyDescent="0.25">
      <c r="E54" s="1"/>
      <c r="F54" s="1"/>
    </row>
    <row r="55" spans="5:6" x14ac:dyDescent="0.25">
      <c r="E55" s="1"/>
      <c r="F55" s="1"/>
    </row>
    <row r="56" spans="5:6" x14ac:dyDescent="0.25">
      <c r="E56" s="1"/>
      <c r="F56" s="1"/>
    </row>
    <row r="57" spans="5:6" x14ac:dyDescent="0.25">
      <c r="E57" s="1"/>
    </row>
    <row r="58" spans="5:6" x14ac:dyDescent="0.25">
      <c r="E58" s="1"/>
    </row>
    <row r="59" spans="5:6" x14ac:dyDescent="0.25">
      <c r="E59" s="13"/>
    </row>
  </sheetData>
  <mergeCells count="2">
    <mergeCell ref="A7:H7"/>
    <mergeCell ref="A15:A16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326AD-DF4B-4C89-82FE-D3965FF4DC02}">
  <dimension ref="A6:J59"/>
  <sheetViews>
    <sheetView topLeftCell="B6" workbookViewId="0">
      <selection activeCell="B6" sqref="A1:XFD1048576"/>
    </sheetView>
  </sheetViews>
  <sheetFormatPr defaultRowHeight="15" x14ac:dyDescent="0.25"/>
  <cols>
    <col min="1" max="1" width="25.85546875" customWidth="1"/>
    <col min="2" max="2" width="23.85546875" customWidth="1"/>
    <col min="3" max="3" width="24.710937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  <col min="9" max="9" width="16.85546875" customWidth="1"/>
  </cols>
  <sheetData>
    <row r="6" spans="1:8" ht="15.75" thickBot="1" x14ac:dyDescent="0.3"/>
    <row r="7" spans="1:8" ht="19.5" thickBot="1" x14ac:dyDescent="0.3">
      <c r="A7" s="52" t="s">
        <v>38</v>
      </c>
      <c r="B7" s="53"/>
      <c r="C7" s="53"/>
      <c r="D7" s="53"/>
      <c r="E7" s="53"/>
      <c r="F7" s="53"/>
      <c r="G7" s="53"/>
      <c r="H7" s="54"/>
    </row>
    <row r="8" spans="1:8" ht="46.5" thickTop="1" thickBot="1" x14ac:dyDescent="0.3">
      <c r="A8" s="10" t="s">
        <v>2</v>
      </c>
      <c r="B8" s="11" t="s">
        <v>0</v>
      </c>
      <c r="C8" s="12" t="s">
        <v>7</v>
      </c>
      <c r="D8" s="11" t="s">
        <v>1</v>
      </c>
      <c r="E8" s="12" t="s">
        <v>6</v>
      </c>
      <c r="F8" s="12" t="s">
        <v>8</v>
      </c>
      <c r="G8" s="11" t="s">
        <v>3</v>
      </c>
      <c r="H8" s="28" t="s">
        <v>9</v>
      </c>
    </row>
    <row r="9" spans="1:8" ht="19.5" thickTop="1" x14ac:dyDescent="0.25">
      <c r="A9" s="2" t="s">
        <v>4</v>
      </c>
      <c r="B9" s="3">
        <v>8742585</v>
      </c>
      <c r="C9" s="3">
        <v>26954.720000000001</v>
      </c>
      <c r="D9" s="3">
        <v>2080.6999999999998</v>
      </c>
      <c r="E9" s="3">
        <v>259.55</v>
      </c>
      <c r="F9" s="3">
        <v>658</v>
      </c>
      <c r="G9" s="3">
        <v>7186583.7800000003</v>
      </c>
      <c r="H9" s="29">
        <v>0</v>
      </c>
    </row>
    <row r="10" spans="1:8" ht="18.75" x14ac:dyDescent="0.25">
      <c r="A10" s="4" t="s">
        <v>12</v>
      </c>
      <c r="B10" s="5">
        <v>2731036.83</v>
      </c>
      <c r="C10" s="5">
        <v>7571.15</v>
      </c>
      <c r="D10" s="5">
        <v>0.4</v>
      </c>
      <c r="E10" s="5">
        <v>17.899999999999999</v>
      </c>
      <c r="F10" s="6"/>
      <c r="G10" s="5">
        <v>2661864.2599999998</v>
      </c>
      <c r="H10" s="30">
        <v>0</v>
      </c>
    </row>
    <row r="11" spans="1:8" ht="18.75" x14ac:dyDescent="0.25">
      <c r="A11" s="7" t="s">
        <v>13</v>
      </c>
      <c r="B11" s="6">
        <v>10230588.210000001</v>
      </c>
      <c r="C11" s="5">
        <v>34033.839999999997</v>
      </c>
      <c r="D11" s="5">
        <v>818</v>
      </c>
      <c r="E11" s="6">
        <v>8.9499999999999993</v>
      </c>
      <c r="F11" s="6"/>
      <c r="G11" s="5">
        <v>9532481.6699999999</v>
      </c>
      <c r="H11" s="30">
        <v>0</v>
      </c>
    </row>
    <row r="12" spans="1:8" ht="19.5" thickBot="1" x14ac:dyDescent="0.3">
      <c r="A12" s="8" t="s">
        <v>5</v>
      </c>
      <c r="B12" s="9">
        <f t="shared" ref="B12:H12" si="0">SUM(B9:B11)</f>
        <v>21704210.039999999</v>
      </c>
      <c r="C12" s="9">
        <f t="shared" si="0"/>
        <v>68559.709999999992</v>
      </c>
      <c r="D12" s="9">
        <f t="shared" si="0"/>
        <v>2899.1</v>
      </c>
      <c r="E12" s="9">
        <f t="shared" si="0"/>
        <v>286.39999999999998</v>
      </c>
      <c r="F12" s="9">
        <f t="shared" si="0"/>
        <v>658</v>
      </c>
      <c r="G12" s="9">
        <f t="shared" si="0"/>
        <v>19380929.710000001</v>
      </c>
      <c r="H12" s="31">
        <f t="shared" si="0"/>
        <v>0</v>
      </c>
    </row>
    <row r="13" spans="1:8" x14ac:dyDescent="0.25">
      <c r="B13" s="15"/>
      <c r="C13" s="15"/>
      <c r="D13" s="15"/>
      <c r="E13" s="15"/>
      <c r="F13" s="15"/>
      <c r="G13" s="15"/>
      <c r="H13" s="15"/>
    </row>
    <row r="14" spans="1:8" x14ac:dyDescent="0.25">
      <c r="B14" s="16"/>
      <c r="C14" s="16"/>
      <c r="D14" s="26"/>
      <c r="E14" s="16"/>
      <c r="F14" s="17"/>
      <c r="G14" s="23"/>
      <c r="H14" s="17"/>
    </row>
    <row r="15" spans="1:8" ht="18.75" x14ac:dyDescent="0.25">
      <c r="A15" s="55" t="s">
        <v>11</v>
      </c>
      <c r="B15" s="22">
        <v>43644</v>
      </c>
      <c r="C15" s="19">
        <v>11284241.83</v>
      </c>
      <c r="D15" s="20"/>
      <c r="E15" s="15"/>
      <c r="F15" s="27"/>
      <c r="G15" s="21"/>
      <c r="H15" s="21"/>
    </row>
    <row r="16" spans="1:8" ht="18.75" x14ac:dyDescent="0.25">
      <c r="A16" s="55"/>
      <c r="B16" s="22">
        <v>43677</v>
      </c>
      <c r="C16" s="19">
        <v>13678036.57</v>
      </c>
      <c r="D16" s="46"/>
      <c r="E16" s="46"/>
      <c r="F16" s="46"/>
      <c r="G16" s="46"/>
      <c r="H16" s="46"/>
    </row>
    <row r="17" spans="1:10" ht="18.75" x14ac:dyDescent="0.25">
      <c r="A17" s="43"/>
      <c r="B17" s="44"/>
      <c r="C17" s="45"/>
      <c r="D17" s="15"/>
      <c r="E17" s="15"/>
      <c r="F17" s="21"/>
      <c r="G17" s="21"/>
      <c r="H17" s="21"/>
    </row>
    <row r="18" spans="1:10" x14ac:dyDescent="0.25">
      <c r="C18" s="14"/>
      <c r="E18" s="14">
        <f>E15-E16</f>
        <v>0</v>
      </c>
      <c r="F18" s="14"/>
    </row>
    <row r="19" spans="1:10" x14ac:dyDescent="0.25">
      <c r="C19" s="14">
        <f>C16-D21</f>
        <v>0</v>
      </c>
      <c r="D19" s="14">
        <f>C15+B12+D12+C12</f>
        <v>33059910.68</v>
      </c>
      <c r="E19" s="14"/>
      <c r="G19" s="14"/>
    </row>
    <row r="20" spans="1:10" x14ac:dyDescent="0.25">
      <c r="D20" s="14">
        <f>E12+F12+G12</f>
        <v>19381874.109999999</v>
      </c>
      <c r="E20" s="14"/>
      <c r="G20" s="14"/>
      <c r="H20" s="1"/>
      <c r="I20" s="1">
        <v>32.9</v>
      </c>
      <c r="J20" t="s">
        <v>26</v>
      </c>
    </row>
    <row r="21" spans="1:10" x14ac:dyDescent="0.25">
      <c r="B21" s="1"/>
      <c r="D21" s="14">
        <f>D19-D20</f>
        <v>13678036.57</v>
      </c>
      <c r="E21" s="25"/>
      <c r="G21" s="25">
        <f>B12+C12+D12+C15</f>
        <v>33059910.68</v>
      </c>
      <c r="H21" s="1">
        <v>4872491.6399999997</v>
      </c>
      <c r="I21" s="1">
        <v>625.1</v>
      </c>
      <c r="J21" t="s">
        <v>26</v>
      </c>
    </row>
    <row r="22" spans="1:10" x14ac:dyDescent="0.25">
      <c r="B22" s="1"/>
      <c r="C22" s="14">
        <f>B12+C12+D12</f>
        <v>21775668.850000001</v>
      </c>
      <c r="D22" s="14">
        <f>C16-D21</f>
        <v>0</v>
      </c>
      <c r="E22" s="14"/>
      <c r="F22" s="1"/>
      <c r="G22" s="25">
        <f>E12+F12+G12</f>
        <v>19381874.109999999</v>
      </c>
      <c r="H22" s="1">
        <v>2314092.14</v>
      </c>
      <c r="I22" s="1"/>
    </row>
    <row r="23" spans="1:10" x14ac:dyDescent="0.25">
      <c r="B23" s="1"/>
      <c r="C23" s="14">
        <f>E12+F12+G12</f>
        <v>19381874.109999999</v>
      </c>
      <c r="F23" s="1"/>
      <c r="G23" s="25">
        <f>G21-G22</f>
        <v>13678036.57</v>
      </c>
      <c r="H23" s="1">
        <f>SUM(H21:H22)</f>
        <v>7186583.7799999993</v>
      </c>
      <c r="I23" s="1"/>
    </row>
    <row r="24" spans="1:10" x14ac:dyDescent="0.25">
      <c r="B24" s="1"/>
      <c r="C24" s="14">
        <f>C22-C23</f>
        <v>2393794.7400000021</v>
      </c>
      <c r="F24" s="1"/>
      <c r="G24" s="14"/>
      <c r="H24" s="1"/>
    </row>
    <row r="25" spans="1:10" x14ac:dyDescent="0.25">
      <c r="B25" s="1"/>
      <c r="C25" s="14">
        <f>C18-C24</f>
        <v>-2393794.7400000021</v>
      </c>
      <c r="F25" s="1"/>
      <c r="H25" s="13"/>
    </row>
    <row r="26" spans="1:10" x14ac:dyDescent="0.25">
      <c r="B26" s="1"/>
      <c r="C26" s="14"/>
      <c r="F26" s="14"/>
      <c r="H26" s="24"/>
    </row>
    <row r="27" spans="1:10" x14ac:dyDescent="0.25">
      <c r="B27" s="1"/>
      <c r="C27" s="1"/>
      <c r="E27" s="1"/>
      <c r="F27" s="1"/>
      <c r="G27" s="1" t="s">
        <v>39</v>
      </c>
      <c r="H27" s="13"/>
    </row>
    <row r="28" spans="1:10" x14ac:dyDescent="0.25">
      <c r="B28" s="1"/>
      <c r="C28" s="1"/>
      <c r="E28" s="1"/>
      <c r="F28" t="s">
        <v>34</v>
      </c>
      <c r="G28" s="1">
        <v>5952.06</v>
      </c>
      <c r="H28" t="s">
        <v>4</v>
      </c>
    </row>
    <row r="29" spans="1:10" x14ac:dyDescent="0.25">
      <c r="B29" s="1"/>
      <c r="C29" s="1"/>
      <c r="E29" s="1"/>
      <c r="F29" t="s">
        <v>35</v>
      </c>
      <c r="G29" s="1">
        <v>5709982.6600000001</v>
      </c>
      <c r="H29" t="s">
        <v>4</v>
      </c>
    </row>
    <row r="30" spans="1:10" x14ac:dyDescent="0.25">
      <c r="B30" s="1"/>
      <c r="C30" s="1"/>
      <c r="F30" t="s">
        <v>34</v>
      </c>
      <c r="G30" s="42">
        <v>2929.14</v>
      </c>
      <c r="H30" s="1" t="s">
        <v>10</v>
      </c>
    </row>
    <row r="31" spans="1:10" x14ac:dyDescent="0.25">
      <c r="B31" s="1"/>
      <c r="C31" s="1"/>
      <c r="E31" s="1"/>
      <c r="F31" t="s">
        <v>35</v>
      </c>
      <c r="G31" s="1">
        <v>6920438.2599999998</v>
      </c>
      <c r="H31" s="1" t="s">
        <v>10</v>
      </c>
      <c r="I31" s="1"/>
    </row>
    <row r="32" spans="1:10" x14ac:dyDescent="0.25">
      <c r="B32" s="1"/>
      <c r="C32" s="1"/>
      <c r="E32" s="1"/>
      <c r="F32" t="s">
        <v>34</v>
      </c>
      <c r="G32" s="1">
        <v>3574.91</v>
      </c>
      <c r="H32" s="1" t="s">
        <v>36</v>
      </c>
      <c r="I32" s="1"/>
    </row>
    <row r="33" spans="2:9" x14ac:dyDescent="0.25">
      <c r="B33" s="1"/>
      <c r="C33" s="1"/>
      <c r="E33" s="1"/>
      <c r="F33" t="s">
        <v>35</v>
      </c>
      <c r="G33" s="1">
        <v>1035159.54</v>
      </c>
      <c r="H33" s="1" t="s">
        <v>36</v>
      </c>
      <c r="I33" s="1"/>
    </row>
    <row r="34" spans="2:9" x14ac:dyDescent="0.25">
      <c r="C34" s="1"/>
      <c r="E34" s="1"/>
      <c r="G34" s="1">
        <f>SUM(G28:G33)</f>
        <v>13678036.57</v>
      </c>
      <c r="H34" s="1"/>
      <c r="I34" s="1"/>
    </row>
    <row r="35" spans="2:9" x14ac:dyDescent="0.25">
      <c r="C35" s="1"/>
      <c r="G35" s="1"/>
      <c r="H35" s="1"/>
      <c r="I35" s="1"/>
    </row>
    <row r="36" spans="2:9" x14ac:dyDescent="0.25">
      <c r="B36" s="1"/>
      <c r="C36" s="1"/>
      <c r="D36" s="1"/>
      <c r="E36" s="1"/>
      <c r="G36" s="1"/>
      <c r="H36" s="1"/>
      <c r="I36" s="1"/>
    </row>
    <row r="37" spans="2:9" x14ac:dyDescent="0.25">
      <c r="B37" s="1"/>
      <c r="C37" s="1"/>
      <c r="D37" s="1"/>
      <c r="E37" s="1"/>
      <c r="G37" s="1"/>
      <c r="H37" s="1"/>
      <c r="I37" s="1"/>
    </row>
    <row r="38" spans="2:9" x14ac:dyDescent="0.25">
      <c r="B38" s="1"/>
      <c r="C38" s="1"/>
      <c r="D38" s="1"/>
      <c r="E38" s="1"/>
      <c r="G38" s="1"/>
      <c r="I38" s="1"/>
    </row>
    <row r="39" spans="2:9" x14ac:dyDescent="0.25">
      <c r="B39" s="42"/>
      <c r="C39" s="42"/>
      <c r="D39" s="42"/>
      <c r="E39" s="42"/>
      <c r="G39" s="1"/>
      <c r="I39" s="1"/>
    </row>
    <row r="40" spans="2:9" x14ac:dyDescent="0.25">
      <c r="G40" s="1"/>
      <c r="I40" s="13"/>
    </row>
    <row r="41" spans="2:9" x14ac:dyDescent="0.25">
      <c r="G41" s="1"/>
    </row>
    <row r="42" spans="2:9" x14ac:dyDescent="0.25">
      <c r="B42" s="1"/>
      <c r="C42" s="1"/>
      <c r="G42" s="1"/>
    </row>
    <row r="43" spans="2:9" x14ac:dyDescent="0.25">
      <c r="B43" s="1"/>
      <c r="C43" s="1"/>
      <c r="E43" s="1"/>
      <c r="F43" s="1"/>
      <c r="G43" s="1"/>
      <c r="I43" s="14"/>
    </row>
    <row r="44" spans="2:9" x14ac:dyDescent="0.25">
      <c r="B44" s="1"/>
      <c r="C44" s="1"/>
      <c r="E44" s="1"/>
      <c r="F44" s="1"/>
    </row>
    <row r="45" spans="2:9" x14ac:dyDescent="0.25">
      <c r="B45" s="13"/>
      <c r="C45" s="1"/>
      <c r="E45" s="1"/>
      <c r="F45" s="1"/>
    </row>
    <row r="46" spans="2:9" x14ac:dyDescent="0.25">
      <c r="E46" s="1"/>
      <c r="F46" s="1"/>
    </row>
    <row r="47" spans="2:9" x14ac:dyDescent="0.25">
      <c r="E47" s="1"/>
      <c r="F47" s="1"/>
    </row>
    <row r="48" spans="2:9" x14ac:dyDescent="0.25">
      <c r="E48" s="1"/>
      <c r="F48" s="1"/>
    </row>
    <row r="49" spans="5:6" x14ac:dyDescent="0.25">
      <c r="E49" s="1"/>
      <c r="F49" s="1"/>
    </row>
    <row r="50" spans="5:6" x14ac:dyDescent="0.25">
      <c r="E50" s="1"/>
      <c r="F50" s="1"/>
    </row>
    <row r="51" spans="5:6" x14ac:dyDescent="0.25">
      <c r="E51" s="1"/>
      <c r="F51" s="1"/>
    </row>
    <row r="52" spans="5:6" x14ac:dyDescent="0.25">
      <c r="E52" s="1"/>
      <c r="F52" s="1"/>
    </row>
    <row r="53" spans="5:6" x14ac:dyDescent="0.25">
      <c r="E53" s="1"/>
      <c r="F53" s="1"/>
    </row>
    <row r="54" spans="5:6" x14ac:dyDescent="0.25">
      <c r="E54" s="1"/>
      <c r="F54" s="1"/>
    </row>
    <row r="55" spans="5:6" x14ac:dyDescent="0.25">
      <c r="E55" s="1"/>
      <c r="F55" s="1"/>
    </row>
    <row r="56" spans="5:6" x14ac:dyDescent="0.25">
      <c r="E56" s="1"/>
      <c r="F56" s="1"/>
    </row>
    <row r="57" spans="5:6" x14ac:dyDescent="0.25">
      <c r="E57" s="1"/>
    </row>
    <row r="58" spans="5:6" x14ac:dyDescent="0.25">
      <c r="E58" s="1"/>
    </row>
    <row r="59" spans="5:6" x14ac:dyDescent="0.25">
      <c r="E59" s="13"/>
    </row>
  </sheetData>
  <mergeCells count="2">
    <mergeCell ref="A7:H7"/>
    <mergeCell ref="A15:A16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01C9F-6FCD-4BE0-A341-D5DCEF097A22}">
  <dimension ref="A6:J59"/>
  <sheetViews>
    <sheetView topLeftCell="A10" workbookViewId="0">
      <selection activeCell="D21" sqref="D21"/>
    </sheetView>
  </sheetViews>
  <sheetFormatPr defaultRowHeight="15" x14ac:dyDescent="0.25"/>
  <cols>
    <col min="1" max="1" width="25.85546875" customWidth="1"/>
    <col min="2" max="2" width="23.85546875" customWidth="1"/>
    <col min="3" max="3" width="24.710937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  <col min="9" max="9" width="16.85546875" customWidth="1"/>
  </cols>
  <sheetData>
    <row r="6" spans="1:8" ht="15.75" thickBot="1" x14ac:dyDescent="0.3"/>
    <row r="7" spans="1:8" ht="19.5" thickBot="1" x14ac:dyDescent="0.3">
      <c r="A7" s="52" t="s">
        <v>40</v>
      </c>
      <c r="B7" s="53"/>
      <c r="C7" s="53"/>
      <c r="D7" s="53"/>
      <c r="E7" s="53"/>
      <c r="F7" s="53"/>
      <c r="G7" s="53"/>
      <c r="H7" s="54"/>
    </row>
    <row r="8" spans="1:8" ht="46.5" thickTop="1" thickBot="1" x14ac:dyDescent="0.3">
      <c r="A8" s="10" t="s">
        <v>2</v>
      </c>
      <c r="B8" s="11" t="s">
        <v>0</v>
      </c>
      <c r="C8" s="12" t="s">
        <v>7</v>
      </c>
      <c r="D8" s="11" t="s">
        <v>1</v>
      </c>
      <c r="E8" s="12" t="s">
        <v>6</v>
      </c>
      <c r="F8" s="12" t="s">
        <v>8</v>
      </c>
      <c r="G8" s="11" t="s">
        <v>3</v>
      </c>
      <c r="H8" s="28" t="s">
        <v>9</v>
      </c>
    </row>
    <row r="9" spans="1:8" ht="19.5" thickTop="1" x14ac:dyDescent="0.25">
      <c r="A9" s="2" t="s">
        <v>4</v>
      </c>
      <c r="B9" s="3">
        <v>5986202.3200000003</v>
      </c>
      <c r="C9" s="3">
        <v>29114.13</v>
      </c>
      <c r="D9" s="3">
        <v>17276.72</v>
      </c>
      <c r="E9" s="3">
        <v>125.3</v>
      </c>
      <c r="F9" s="3">
        <v>149.6</v>
      </c>
      <c r="G9" s="3">
        <v>4079411.04</v>
      </c>
      <c r="H9" s="29">
        <v>0</v>
      </c>
    </row>
    <row r="10" spans="1:8" ht="18.75" x14ac:dyDescent="0.25">
      <c r="A10" s="4" t="s">
        <v>12</v>
      </c>
      <c r="B10" s="5">
        <v>1566036.6</v>
      </c>
      <c r="C10" s="5">
        <v>6293.57</v>
      </c>
      <c r="D10" s="5">
        <v>60</v>
      </c>
      <c r="E10" s="5">
        <v>17.899999999999999</v>
      </c>
      <c r="F10" s="6"/>
      <c r="G10" s="5">
        <v>1357669.73</v>
      </c>
      <c r="H10" s="30">
        <v>0</v>
      </c>
    </row>
    <row r="11" spans="1:8" ht="18.75" x14ac:dyDescent="0.25">
      <c r="A11" s="7" t="s">
        <v>13</v>
      </c>
      <c r="B11" s="6">
        <v>8465687.2100000009</v>
      </c>
      <c r="C11" s="5">
        <v>34316.83</v>
      </c>
      <c r="D11" s="5"/>
      <c r="E11" s="6">
        <v>26.85</v>
      </c>
      <c r="F11" s="6"/>
      <c r="G11" s="5">
        <v>8781860.8399999999</v>
      </c>
      <c r="H11" s="30">
        <v>0</v>
      </c>
    </row>
    <row r="12" spans="1:8" ht="19.5" thickBot="1" x14ac:dyDescent="0.3">
      <c r="A12" s="8" t="s">
        <v>5</v>
      </c>
      <c r="B12" s="9">
        <f t="shared" ref="B12:H12" si="0">SUM(B9:B11)</f>
        <v>16017926.130000001</v>
      </c>
      <c r="C12" s="9">
        <f t="shared" si="0"/>
        <v>69724.53</v>
      </c>
      <c r="D12" s="9">
        <f t="shared" si="0"/>
        <v>17336.72</v>
      </c>
      <c r="E12" s="9">
        <f t="shared" si="0"/>
        <v>170.04999999999998</v>
      </c>
      <c r="F12" s="9">
        <f t="shared" si="0"/>
        <v>149.6</v>
      </c>
      <c r="G12" s="9">
        <f t="shared" si="0"/>
        <v>14218941.609999999</v>
      </c>
      <c r="H12" s="31">
        <f t="shared" si="0"/>
        <v>0</v>
      </c>
    </row>
    <row r="13" spans="1:8" x14ac:dyDescent="0.25">
      <c r="B13" s="15"/>
      <c r="C13" s="15"/>
      <c r="D13" s="15"/>
      <c r="E13" s="15"/>
      <c r="F13" s="15"/>
      <c r="G13" s="15"/>
      <c r="H13" s="15"/>
    </row>
    <row r="14" spans="1:8" x14ac:dyDescent="0.25">
      <c r="B14" s="16"/>
      <c r="C14" s="16"/>
      <c r="D14" s="26"/>
      <c r="E14" s="16"/>
      <c r="F14" s="17"/>
      <c r="G14" s="23"/>
      <c r="H14" s="17"/>
    </row>
    <row r="15" spans="1:8" ht="18.75" x14ac:dyDescent="0.25">
      <c r="A15" s="55" t="s">
        <v>11</v>
      </c>
      <c r="B15" s="22">
        <v>43677</v>
      </c>
      <c r="C15" s="19">
        <v>13678036.57</v>
      </c>
      <c r="D15" s="20"/>
      <c r="E15" s="15"/>
      <c r="F15" s="27"/>
      <c r="G15" s="21"/>
      <c r="H15" s="21"/>
    </row>
    <row r="16" spans="1:8" ht="18.75" x14ac:dyDescent="0.25">
      <c r="A16" s="55"/>
      <c r="B16" s="22">
        <v>43707</v>
      </c>
      <c r="C16" s="19">
        <v>15563762.689999999</v>
      </c>
      <c r="D16" s="46"/>
      <c r="E16" s="46"/>
      <c r="F16" s="46"/>
      <c r="G16" s="46"/>
      <c r="H16" s="46"/>
    </row>
    <row r="17" spans="1:10" ht="18.75" x14ac:dyDescent="0.25">
      <c r="A17" s="43"/>
      <c r="B17" s="44"/>
      <c r="C17" s="45"/>
      <c r="D17" s="15"/>
      <c r="E17" s="15"/>
      <c r="F17" s="21"/>
      <c r="G17" s="21"/>
      <c r="H17" s="21"/>
    </row>
    <row r="18" spans="1:10" x14ac:dyDescent="0.25">
      <c r="C18" s="14"/>
      <c r="E18" s="14">
        <f>E15-E16</f>
        <v>0</v>
      </c>
      <c r="F18" s="14"/>
    </row>
    <row r="19" spans="1:10" x14ac:dyDescent="0.25">
      <c r="C19" s="14">
        <f>C16-D21</f>
        <v>0</v>
      </c>
      <c r="D19" s="14">
        <f>C15+B12+D12+C12</f>
        <v>29783023.950000003</v>
      </c>
      <c r="E19" s="14"/>
      <c r="G19" s="14"/>
    </row>
    <row r="20" spans="1:10" x14ac:dyDescent="0.25">
      <c r="D20" s="14">
        <f>E12+F12+G12</f>
        <v>14219261.26</v>
      </c>
      <c r="E20" s="14"/>
      <c r="F20" s="1"/>
      <c r="G20" s="14"/>
      <c r="H20" s="1"/>
      <c r="I20" s="1">
        <v>32.9</v>
      </c>
      <c r="J20" t="s">
        <v>26</v>
      </c>
    </row>
    <row r="21" spans="1:10" x14ac:dyDescent="0.25">
      <c r="B21" s="1"/>
      <c r="D21" s="14">
        <f>D19-D20</f>
        <v>15563762.690000003</v>
      </c>
      <c r="E21" s="25"/>
      <c r="F21" s="1"/>
      <c r="G21" s="25">
        <f>B12+C12+D12+C15</f>
        <v>29783023.950000003</v>
      </c>
      <c r="H21" s="1">
        <v>4872491.6399999997</v>
      </c>
      <c r="I21" s="1">
        <v>625.1</v>
      </c>
      <c r="J21" t="s">
        <v>26</v>
      </c>
    </row>
    <row r="22" spans="1:10" x14ac:dyDescent="0.25">
      <c r="B22" s="1"/>
      <c r="C22" s="14">
        <f>B12+C12+D12</f>
        <v>16104987.380000001</v>
      </c>
      <c r="D22" s="14">
        <f>C16-D21</f>
        <v>0</v>
      </c>
      <c r="E22" s="14"/>
      <c r="F22" s="1"/>
      <c r="G22" s="25">
        <f>E12+F12+G12</f>
        <v>14219261.26</v>
      </c>
      <c r="H22" s="1">
        <v>2314092.14</v>
      </c>
      <c r="I22" s="1"/>
    </row>
    <row r="23" spans="1:10" x14ac:dyDescent="0.25">
      <c r="B23" s="1"/>
      <c r="C23" s="14">
        <f>E12+F12+G12</f>
        <v>14219261.26</v>
      </c>
      <c r="F23" s="1"/>
      <c r="G23" s="25">
        <f>G21-G22</f>
        <v>15563762.690000003</v>
      </c>
      <c r="H23" s="1">
        <f>SUM(H21:H22)</f>
        <v>7186583.7799999993</v>
      </c>
      <c r="I23" s="1"/>
    </row>
    <row r="24" spans="1:10" x14ac:dyDescent="0.25">
      <c r="B24" s="1"/>
      <c r="C24" s="14">
        <f>C22-C23</f>
        <v>1885726.120000001</v>
      </c>
      <c r="F24" s="1"/>
      <c r="G24" s="14"/>
      <c r="H24" s="1"/>
    </row>
    <row r="25" spans="1:10" x14ac:dyDescent="0.25">
      <c r="B25" s="1"/>
      <c r="C25" s="14">
        <f>C18-C24</f>
        <v>-1885726.120000001</v>
      </c>
      <c r="F25" s="1"/>
      <c r="H25" s="13"/>
    </row>
    <row r="26" spans="1:10" x14ac:dyDescent="0.25">
      <c r="B26" s="1"/>
      <c r="C26" s="14"/>
      <c r="F26" s="14"/>
      <c r="H26" s="24"/>
    </row>
    <row r="27" spans="1:10" x14ac:dyDescent="0.25">
      <c r="B27" s="1"/>
      <c r="C27" s="1"/>
      <c r="E27" s="1"/>
      <c r="F27" s="1"/>
      <c r="G27" s="1" t="s">
        <v>39</v>
      </c>
      <c r="H27" s="13"/>
    </row>
    <row r="28" spans="1:10" x14ac:dyDescent="0.25">
      <c r="B28" s="1"/>
      <c r="C28" s="1"/>
      <c r="E28" s="1"/>
      <c r="F28" t="s">
        <v>34</v>
      </c>
      <c r="G28" s="1">
        <v>3225.62</v>
      </c>
      <c r="H28" t="s">
        <v>4</v>
      </c>
    </row>
    <row r="29" spans="1:10" x14ac:dyDescent="0.25">
      <c r="B29" s="1"/>
      <c r="C29" s="1"/>
      <c r="E29" s="1"/>
      <c r="F29" t="s">
        <v>35</v>
      </c>
      <c r="G29" s="1">
        <v>7665616.3300000001</v>
      </c>
      <c r="H29" t="s">
        <v>4</v>
      </c>
    </row>
    <row r="30" spans="1:10" x14ac:dyDescent="0.25">
      <c r="B30" s="1"/>
      <c r="C30" s="1"/>
      <c r="F30" t="s">
        <v>34</v>
      </c>
      <c r="G30" s="42">
        <v>3728.66</v>
      </c>
      <c r="H30" s="1" t="s">
        <v>10</v>
      </c>
    </row>
    <row r="31" spans="1:10" x14ac:dyDescent="0.25">
      <c r="B31" s="1"/>
      <c r="C31" s="1">
        <v>3676715.82</v>
      </c>
      <c r="E31" s="1"/>
      <c r="F31" t="s">
        <v>35</v>
      </c>
      <c r="G31" s="1">
        <v>6637755.0899999999</v>
      </c>
      <c r="H31" s="1" t="s">
        <v>10</v>
      </c>
      <c r="I31" s="1"/>
    </row>
    <row r="32" spans="1:10" x14ac:dyDescent="0.25">
      <c r="B32" s="1"/>
      <c r="C32" s="1">
        <v>402695.22</v>
      </c>
      <c r="E32" s="1"/>
      <c r="F32" t="s">
        <v>34</v>
      </c>
      <c r="G32" s="1">
        <v>2983.88</v>
      </c>
      <c r="H32" s="1" t="s">
        <v>36</v>
      </c>
      <c r="I32" s="1"/>
    </row>
    <row r="33" spans="2:9" x14ac:dyDescent="0.25">
      <c r="B33" s="1"/>
      <c r="C33" s="1">
        <f>SUM(C31:C32)</f>
        <v>4079411.04</v>
      </c>
      <c r="E33" s="1"/>
      <c r="F33" t="s">
        <v>35</v>
      </c>
      <c r="G33" s="1">
        <v>1250453.1100000001</v>
      </c>
      <c r="H33" s="1" t="s">
        <v>36</v>
      </c>
      <c r="I33" s="1"/>
    </row>
    <row r="34" spans="2:9" x14ac:dyDescent="0.25">
      <c r="C34" s="1"/>
      <c r="E34" s="1"/>
      <c r="G34" s="1">
        <f>SUM(G28:G33)</f>
        <v>15563762.689999999</v>
      </c>
      <c r="H34" s="1"/>
      <c r="I34" s="1"/>
    </row>
    <row r="35" spans="2:9" x14ac:dyDescent="0.25">
      <c r="C35" s="1"/>
      <c r="G35" s="1"/>
      <c r="H35" s="1"/>
      <c r="I35" s="1"/>
    </row>
    <row r="36" spans="2:9" x14ac:dyDescent="0.25">
      <c r="B36" s="1"/>
      <c r="C36" s="1"/>
      <c r="D36" s="1"/>
      <c r="E36" s="1"/>
      <c r="G36" s="1"/>
      <c r="H36" s="1"/>
      <c r="I36" s="1"/>
    </row>
    <row r="37" spans="2:9" x14ac:dyDescent="0.25">
      <c r="B37" s="1"/>
      <c r="C37" s="1"/>
      <c r="D37" s="1"/>
      <c r="E37" s="1"/>
      <c r="G37" s="1"/>
      <c r="H37" s="1"/>
      <c r="I37" s="1"/>
    </row>
    <row r="38" spans="2:9" x14ac:dyDescent="0.25">
      <c r="B38" s="1"/>
      <c r="C38" s="1"/>
      <c r="D38" s="1"/>
      <c r="E38" s="1"/>
      <c r="G38" s="1"/>
      <c r="I38" s="1"/>
    </row>
    <row r="39" spans="2:9" x14ac:dyDescent="0.25">
      <c r="B39" s="42"/>
      <c r="C39" s="42"/>
      <c r="D39" s="42"/>
      <c r="E39" s="42"/>
      <c r="G39" s="1"/>
      <c r="I39" s="1"/>
    </row>
    <row r="40" spans="2:9" x14ac:dyDescent="0.25">
      <c r="G40" s="1"/>
      <c r="I40" s="13"/>
    </row>
    <row r="41" spans="2:9" x14ac:dyDescent="0.25">
      <c r="G41" s="1"/>
    </row>
    <row r="42" spans="2:9" x14ac:dyDescent="0.25">
      <c r="B42" s="1"/>
      <c r="C42" s="1"/>
      <c r="G42" s="1"/>
    </row>
    <row r="43" spans="2:9" x14ac:dyDescent="0.25">
      <c r="B43" s="1"/>
      <c r="C43" s="1"/>
      <c r="E43" s="1"/>
      <c r="F43" s="1"/>
      <c r="G43" s="1"/>
      <c r="I43" s="14"/>
    </row>
    <row r="44" spans="2:9" x14ac:dyDescent="0.25">
      <c r="B44" s="1"/>
      <c r="C44" s="1"/>
      <c r="E44" s="1"/>
      <c r="F44" s="1"/>
    </row>
    <row r="45" spans="2:9" x14ac:dyDescent="0.25">
      <c r="B45" s="13"/>
      <c r="C45" s="1"/>
      <c r="E45" s="1"/>
      <c r="F45" s="1"/>
    </row>
    <row r="46" spans="2:9" x14ac:dyDescent="0.25">
      <c r="E46" s="1"/>
      <c r="F46" s="1"/>
    </row>
    <row r="47" spans="2:9" x14ac:dyDescent="0.25">
      <c r="E47" s="1"/>
      <c r="F47" s="1"/>
    </row>
    <row r="48" spans="2:9" x14ac:dyDescent="0.25">
      <c r="E48" s="1"/>
      <c r="F48" s="1"/>
    </row>
    <row r="49" spans="5:6" x14ac:dyDescent="0.25">
      <c r="E49" s="1"/>
      <c r="F49" s="1"/>
    </row>
    <row r="50" spans="5:6" x14ac:dyDescent="0.25">
      <c r="E50" s="1"/>
      <c r="F50" s="1"/>
    </row>
    <row r="51" spans="5:6" x14ac:dyDescent="0.25">
      <c r="E51" s="1"/>
      <c r="F51" s="1"/>
    </row>
    <row r="52" spans="5:6" x14ac:dyDescent="0.25">
      <c r="E52" s="1"/>
      <c r="F52" s="1"/>
    </row>
    <row r="53" spans="5:6" x14ac:dyDescent="0.25">
      <c r="E53" s="1"/>
      <c r="F53" s="1"/>
    </row>
    <row r="54" spans="5:6" x14ac:dyDescent="0.25">
      <c r="E54" s="1"/>
      <c r="F54" s="1"/>
    </row>
    <row r="55" spans="5:6" x14ac:dyDescent="0.25">
      <c r="E55" s="1"/>
      <c r="F55" s="1"/>
    </row>
    <row r="56" spans="5:6" x14ac:dyDescent="0.25">
      <c r="E56" s="1"/>
      <c r="F56" s="1"/>
    </row>
    <row r="57" spans="5:6" x14ac:dyDescent="0.25">
      <c r="E57" s="1"/>
    </row>
    <row r="58" spans="5:6" x14ac:dyDescent="0.25">
      <c r="E58" s="1"/>
    </row>
    <row r="59" spans="5:6" x14ac:dyDescent="0.25">
      <c r="E59" s="13"/>
    </row>
  </sheetData>
  <mergeCells count="2">
    <mergeCell ref="A7:H7"/>
    <mergeCell ref="A15:A1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JAN</vt:lpstr>
      <vt:lpstr>FEV</vt:lpstr>
      <vt:lpstr>MAR</vt:lpstr>
      <vt:lpstr>ABRIL</vt:lpstr>
      <vt:lpstr>MAIO</vt:lpstr>
      <vt:lpstr>DEZEMBRO</vt:lpstr>
      <vt:lpstr>JUNHO</vt:lpstr>
      <vt:lpstr>JULHO</vt:lpstr>
      <vt:lpstr>AGOSTO</vt:lpstr>
      <vt:lpstr>SETEMBRO</vt:lpstr>
      <vt:lpstr>DEZEMBRO!Area_de_impressao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Magalhaes</dc:creator>
  <cp:lastModifiedBy>Debora Barsanulfo da Silva</cp:lastModifiedBy>
  <cp:lastPrinted>2019-11-26T14:31:11Z</cp:lastPrinted>
  <dcterms:created xsi:type="dcterms:W3CDTF">2017-06-20T14:16:54Z</dcterms:created>
  <dcterms:modified xsi:type="dcterms:W3CDTF">2019-11-26T14:31:45Z</dcterms:modified>
</cp:coreProperties>
</file>