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fin\Portal Transparência\NOVO RELATORIO\2018\"/>
    </mc:Choice>
  </mc:AlternateContent>
  <xr:revisionPtr revIDLastSave="0" documentId="13_ncr:1_{1976B251-40F0-440D-9D0E-6726D7B804E1}" xr6:coauthVersionLast="46" xr6:coauthVersionMax="46" xr10:uidLastSave="{00000000-0000-0000-0000-000000000000}"/>
  <bookViews>
    <workbookView xWindow="20370" yWindow="-120" windowWidth="20640" windowHeight="11160" xr2:uid="{BD1B61D3-34C0-48BC-BC49-737FD0E3D34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" l="1"/>
  <c r="G4" i="1"/>
  <c r="C12" i="1"/>
  <c r="D12" i="1"/>
  <c r="F12" i="1"/>
  <c r="H20" i="1"/>
  <c r="H19" i="1"/>
  <c r="G20" i="1"/>
  <c r="G19" i="1"/>
  <c r="F20" i="1"/>
  <c r="F19" i="1"/>
  <c r="E20" i="1"/>
  <c r="E19" i="1"/>
  <c r="D20" i="1"/>
  <c r="D19" i="1"/>
  <c r="C46" i="1"/>
  <c r="H58" i="1"/>
  <c r="H38" i="1"/>
  <c r="F58" i="1" l="1"/>
  <c r="G58" i="1"/>
  <c r="E58" i="1"/>
  <c r="D58" i="1"/>
  <c r="C58" i="1"/>
  <c r="C87" i="1" l="1"/>
  <c r="C70" i="1"/>
  <c r="C54" i="1"/>
  <c r="C42" i="1"/>
  <c r="C38" i="1"/>
  <c r="C34" i="1"/>
  <c r="F87" i="1"/>
  <c r="G87" i="1"/>
  <c r="H87" i="1"/>
  <c r="F82" i="1"/>
  <c r="G82" i="1"/>
  <c r="H82" i="1"/>
  <c r="F76" i="1"/>
  <c r="G76" i="1"/>
  <c r="H76" i="1"/>
  <c r="F73" i="1"/>
  <c r="G73" i="1"/>
  <c r="H73" i="1"/>
  <c r="F70" i="1"/>
  <c r="G70" i="1"/>
  <c r="H70" i="1"/>
  <c r="F66" i="1"/>
  <c r="G66" i="1"/>
  <c r="H66" i="1"/>
  <c r="F62" i="1"/>
  <c r="G62" i="1"/>
  <c r="H62" i="1"/>
  <c r="F54" i="1"/>
  <c r="G54" i="1"/>
  <c r="H54" i="1"/>
  <c r="F50" i="1"/>
  <c r="G50" i="1"/>
  <c r="H50" i="1"/>
  <c r="F46" i="1"/>
  <c r="G46" i="1"/>
  <c r="H46" i="1"/>
  <c r="F42" i="1"/>
  <c r="G42" i="1"/>
  <c r="H42" i="1"/>
  <c r="F38" i="1"/>
  <c r="G38" i="1"/>
  <c r="F34" i="1"/>
  <c r="G34" i="1"/>
  <c r="H34" i="1"/>
  <c r="E76" i="1"/>
  <c r="E73" i="1"/>
  <c r="E70" i="1"/>
  <c r="H33" i="1" l="1"/>
  <c r="G33" i="1"/>
  <c r="F33" i="1"/>
  <c r="D70" i="1" l="1"/>
  <c r="D73" i="1"/>
  <c r="D76" i="1"/>
  <c r="D95" i="1" l="1"/>
  <c r="E95" i="1"/>
  <c r="F95" i="1"/>
  <c r="G95" i="1"/>
  <c r="C95" i="1"/>
  <c r="E87" i="1"/>
  <c r="D87" i="1"/>
  <c r="E82" i="1"/>
  <c r="D82" i="1"/>
  <c r="C82" i="1"/>
  <c r="C76" i="1"/>
  <c r="C73" i="1"/>
  <c r="E66" i="1"/>
  <c r="D66" i="1"/>
  <c r="C66" i="1"/>
  <c r="E62" i="1"/>
  <c r="D62" i="1"/>
  <c r="C62" i="1"/>
  <c r="E54" i="1"/>
  <c r="D54" i="1"/>
  <c r="E50" i="1"/>
  <c r="D50" i="1"/>
  <c r="C50" i="1"/>
  <c r="E46" i="1"/>
  <c r="D46" i="1"/>
  <c r="E42" i="1"/>
  <c r="D42" i="1"/>
  <c r="E38" i="1"/>
  <c r="D38" i="1"/>
  <c r="E34" i="1"/>
  <c r="D34" i="1"/>
  <c r="E33" i="1" l="1"/>
  <c r="D33" i="1"/>
  <c r="C33" i="1"/>
</calcChain>
</file>

<file path=xl/sharedStrings.xml><?xml version="1.0" encoding="utf-8"?>
<sst xmlns="http://schemas.openxmlformats.org/spreadsheetml/2006/main" count="190" uniqueCount="121">
  <si>
    <t>Previsão de Receita</t>
  </si>
  <si>
    <t>Tesouro</t>
  </si>
  <si>
    <t>PROTEGE</t>
  </si>
  <si>
    <t>Pessoal e encargos</t>
  </si>
  <si>
    <t>Investimento Tesouro</t>
  </si>
  <si>
    <t>Investimento PROTEGE</t>
  </si>
  <si>
    <t>Saldo em disponibilidade</t>
  </si>
  <si>
    <t>Repasses recebidos</t>
  </si>
  <si>
    <t>Outras entradas</t>
  </si>
  <si>
    <t>Rendimento de Aplicação - Tesouro</t>
  </si>
  <si>
    <t>Rendimento de Aplicação - PROTEGE</t>
  </si>
  <si>
    <t>Despesas Pagas e Investimentos</t>
  </si>
  <si>
    <t>Pessoal e Encargos</t>
  </si>
  <si>
    <t>Despesas Correntes</t>
  </si>
  <si>
    <t>Investimento</t>
  </si>
  <si>
    <t>CENTRO SOCIAL DONA GERCINA BORGES - CSDGB</t>
  </si>
  <si>
    <t>CASA DO INTERIOR DE GOIÁS - CIGO</t>
  </si>
  <si>
    <t>CENTRO DE APOIO AOS ROMEIROS</t>
  </si>
  <si>
    <t>Despesas com refeições</t>
  </si>
  <si>
    <t>Despesas com Aluguel dos Restaurantes</t>
  </si>
  <si>
    <t>BOLSA UNIVERSITÁRIA</t>
  </si>
  <si>
    <t>Despesas com auxílio estudantil</t>
  </si>
  <si>
    <t>APOIO ADMINISTRATIVO</t>
  </si>
  <si>
    <t>1 -</t>
  </si>
  <si>
    <t>1.1</t>
  </si>
  <si>
    <t>1.2</t>
  </si>
  <si>
    <t>1.3</t>
  </si>
  <si>
    <t>1.4</t>
  </si>
  <si>
    <t>1.5</t>
  </si>
  <si>
    <t>2 -</t>
  </si>
  <si>
    <t>2.1</t>
  </si>
  <si>
    <t>2.2</t>
  </si>
  <si>
    <t>2.3</t>
  </si>
  <si>
    <t>3 -</t>
  </si>
  <si>
    <t>3.1</t>
  </si>
  <si>
    <t>3.2</t>
  </si>
  <si>
    <t>4 -</t>
  </si>
  <si>
    <t>4.1</t>
  </si>
  <si>
    <t>4.2</t>
  </si>
  <si>
    <t>4.3</t>
  </si>
  <si>
    <t>5.9.2</t>
  </si>
  <si>
    <t>5.11.1</t>
  </si>
  <si>
    <t>6 -</t>
  </si>
  <si>
    <t>Devolução</t>
  </si>
  <si>
    <t>6.1</t>
  </si>
  <si>
    <t>6.1.1</t>
  </si>
  <si>
    <t>5 -</t>
  </si>
  <si>
    <t>5.1</t>
  </si>
  <si>
    <t>5.1.1</t>
  </si>
  <si>
    <t>5.1.2</t>
  </si>
  <si>
    <t>5.1.3</t>
  </si>
  <si>
    <t>5.2</t>
  </si>
  <si>
    <t>5.2.1</t>
  </si>
  <si>
    <t>5.2.2</t>
  </si>
  <si>
    <t>5.2.3</t>
  </si>
  <si>
    <t>5.3</t>
  </si>
  <si>
    <t>5.3.1</t>
  </si>
  <si>
    <t>5.3.2</t>
  </si>
  <si>
    <t>5.3.3</t>
  </si>
  <si>
    <t>5.4</t>
  </si>
  <si>
    <t>5.4.1</t>
  </si>
  <si>
    <t>5.4.2</t>
  </si>
  <si>
    <t>5.4.3</t>
  </si>
  <si>
    <t>5.5</t>
  </si>
  <si>
    <t>5.5.1</t>
  </si>
  <si>
    <t>5.5.2</t>
  </si>
  <si>
    <t>5.5.3</t>
  </si>
  <si>
    <t>5.6</t>
  </si>
  <si>
    <t>5.6.1</t>
  </si>
  <si>
    <t>5.6.2</t>
  </si>
  <si>
    <t>5.6.3</t>
  </si>
  <si>
    <t>5.7</t>
  </si>
  <si>
    <t>5.7.1</t>
  </si>
  <si>
    <t>5.7.2</t>
  </si>
  <si>
    <t>5.7.3</t>
  </si>
  <si>
    <t>5.8</t>
  </si>
  <si>
    <t>5.8.1</t>
  </si>
  <si>
    <t>5.8.2</t>
  </si>
  <si>
    <t>5.8.3</t>
  </si>
  <si>
    <t>5.9</t>
  </si>
  <si>
    <t>5.9.1</t>
  </si>
  <si>
    <t>5.9.3</t>
  </si>
  <si>
    <t>5.10.1</t>
  </si>
  <si>
    <t>5.10.2</t>
  </si>
  <si>
    <t>5.10.3</t>
  </si>
  <si>
    <t>5.11</t>
  </si>
  <si>
    <t>5.11.2</t>
  </si>
  <si>
    <t>5.12</t>
  </si>
  <si>
    <t>5.12.1</t>
  </si>
  <si>
    <t>5.12.2</t>
  </si>
  <si>
    <t>5.12.3</t>
  </si>
  <si>
    <t>5.13</t>
  </si>
  <si>
    <t>5.13.1</t>
  </si>
  <si>
    <t>5.13.2</t>
  </si>
  <si>
    <t>5.13.3</t>
  </si>
  <si>
    <t>5.13.5</t>
  </si>
  <si>
    <t>5.14</t>
  </si>
  <si>
    <t>5.14.1</t>
  </si>
  <si>
    <t>5.14.2</t>
  </si>
  <si>
    <t>5.14.3</t>
  </si>
  <si>
    <t>2.4</t>
  </si>
  <si>
    <t>2.5</t>
  </si>
  <si>
    <t>GERÊNCIA DE ASSESSORAMENTO E BENEFÍCIO (GASSBE)</t>
  </si>
  <si>
    <t>Julho</t>
  </si>
  <si>
    <t>Agosto</t>
  </si>
  <si>
    <t>Setembro</t>
  </si>
  <si>
    <t>Outubro</t>
  </si>
  <si>
    <t>Novembro</t>
  </si>
  <si>
    <t>Dezembro</t>
  </si>
  <si>
    <t>COMPLEXO GERONTOLÓGICO SAGRADA FAMÍLIA - CGSF</t>
  </si>
  <si>
    <t>CENTRO DE CONVIVÊNCIA DE IDOSOS VILA VIDA - CCIVV</t>
  </si>
  <si>
    <t>CENTRO DE CONVIVÊNCIA DE IDOSOS CÂNDIDA DE MORAIS - CCICM</t>
  </si>
  <si>
    <t>CENTRO DE CONVIVÊNCIA DE IDOSOS NORTE FERROVIÁRIO - CCINF</t>
  </si>
  <si>
    <t>CENTRO DE CONVIVÊNCIA DE ADOLESCENTES NOVO MUNDO - CCANM</t>
  </si>
  <si>
    <t>CENTRO GOIANO DE VOLUNTÁRIOS - CGV</t>
  </si>
  <si>
    <t>5.12.4</t>
  </si>
  <si>
    <t>5.12.6</t>
  </si>
  <si>
    <t>SHOW DE NATAL</t>
  </si>
  <si>
    <t>RESTAURANTE CIDADÃO</t>
  </si>
  <si>
    <t>TESOURO</t>
  </si>
  <si>
    <t>Recuperação de Despesa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</si>
</sst>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44" fontId="0" fillId="0" borderId="1" xfId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44" fontId="6" fillId="2" borderId="1" xfId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44" fontId="8" fillId="0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4" fontId="3" fillId="0" borderId="1" xfId="1" applyFont="1" applyFill="1" applyBorder="1" applyAlignment="1">
      <alignment wrapText="1"/>
    </xf>
    <xf numFmtId="44" fontId="3" fillId="3" borderId="1" xfId="1" applyFont="1" applyFill="1" applyBorder="1" applyAlignment="1">
      <alignment wrapText="1"/>
    </xf>
    <xf numFmtId="44" fontId="3" fillId="0" borderId="1" xfId="1" applyFont="1" applyBorder="1" applyAlignment="1">
      <alignment wrapText="1"/>
    </xf>
    <xf numFmtId="44" fontId="9" fillId="0" borderId="1" xfId="1" applyFont="1" applyFill="1" applyBorder="1" applyAlignment="1">
      <alignment wrapText="1"/>
    </xf>
    <xf numFmtId="44" fontId="9" fillId="0" borderId="1" xfId="1" applyFont="1" applyBorder="1" applyAlignment="1">
      <alignment wrapText="1"/>
    </xf>
    <xf numFmtId="44" fontId="9" fillId="3" borderId="1" xfId="1" applyFont="1" applyFill="1" applyBorder="1" applyAlignment="1">
      <alignment wrapText="1"/>
    </xf>
    <xf numFmtId="44" fontId="3" fillId="0" borderId="1" xfId="1" applyFont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44" fontId="2" fillId="0" borderId="1" xfId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4" fontId="1" fillId="0" borderId="1" xfId="1" applyFont="1" applyBorder="1"/>
    <xf numFmtId="0" fontId="6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44" fontId="0" fillId="3" borderId="1" xfId="1" applyFont="1" applyFill="1" applyBorder="1"/>
    <xf numFmtId="44" fontId="1" fillId="3" borderId="1" xfId="1" applyFont="1" applyFill="1" applyBorder="1"/>
    <xf numFmtId="44" fontId="2" fillId="3" borderId="1" xfId="1" applyFont="1" applyFill="1" applyBorder="1"/>
    <xf numFmtId="0" fontId="5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5ACD-8728-468A-9E4E-3BDA6A2E6F23}">
  <dimension ref="A1:H98"/>
  <sheetViews>
    <sheetView tabSelected="1" view="pageLayout" topLeftCell="A93" zoomScaleNormal="100" workbookViewId="0">
      <selection activeCell="C96" sqref="C96"/>
    </sheetView>
  </sheetViews>
  <sheetFormatPr defaultRowHeight="15" x14ac:dyDescent="0.25"/>
  <cols>
    <col min="1" max="1" width="6.42578125" customWidth="1"/>
    <col min="2" max="2" width="21" customWidth="1"/>
    <col min="3" max="7" width="19.28515625" customWidth="1"/>
    <col min="8" max="8" width="17.7109375" bestFit="1" customWidth="1"/>
  </cols>
  <sheetData>
    <row r="1" spans="1:8" ht="27.75" customHeight="1" x14ac:dyDescent="0.25">
      <c r="A1" s="32">
        <v>2018</v>
      </c>
      <c r="B1" s="32"/>
      <c r="C1" s="32"/>
      <c r="D1" s="32"/>
      <c r="E1" s="32"/>
      <c r="F1" s="32"/>
      <c r="G1" s="32"/>
      <c r="H1" s="32"/>
    </row>
    <row r="2" spans="1:8" ht="24.75" customHeight="1" x14ac:dyDescent="0.25">
      <c r="A2" s="24" t="s">
        <v>23</v>
      </c>
      <c r="B2" s="23" t="s">
        <v>0</v>
      </c>
      <c r="C2" s="23" t="s">
        <v>103</v>
      </c>
      <c r="D2" s="23" t="s">
        <v>104</v>
      </c>
      <c r="E2" s="23" t="s">
        <v>105</v>
      </c>
      <c r="F2" s="23" t="s">
        <v>106</v>
      </c>
      <c r="G2" s="23" t="s">
        <v>107</v>
      </c>
      <c r="H2" s="23" t="s">
        <v>108</v>
      </c>
    </row>
    <row r="3" spans="1:8" x14ac:dyDescent="0.25">
      <c r="A3" s="1" t="s">
        <v>24</v>
      </c>
      <c r="B3" s="1" t="s">
        <v>1</v>
      </c>
      <c r="C3" s="3">
        <v>1788907.9100000001</v>
      </c>
      <c r="D3" s="3">
        <v>4567804.07</v>
      </c>
      <c r="E3" s="3">
        <v>4577479.5999999996</v>
      </c>
      <c r="F3" s="3">
        <v>4073059.01</v>
      </c>
      <c r="G3" s="3">
        <v>2595001.3100000005</v>
      </c>
      <c r="H3" s="3">
        <v>1153958.120000001</v>
      </c>
    </row>
    <row r="4" spans="1:8" x14ac:dyDescent="0.25">
      <c r="A4" s="1" t="s">
        <v>25</v>
      </c>
      <c r="B4" s="1" t="s">
        <v>2</v>
      </c>
      <c r="C4" s="3">
        <v>11675136.58</v>
      </c>
      <c r="D4" s="3">
        <v>11859491.58</v>
      </c>
      <c r="E4" s="3">
        <v>11534813.200000001</v>
      </c>
      <c r="F4" s="3">
        <v>11721915.560000001</v>
      </c>
      <c r="G4" s="3">
        <f>1659747.52+10050413.4</f>
        <v>11710160.92</v>
      </c>
      <c r="H4" s="3">
        <f>1544092.13+10032520</f>
        <v>11576612.129999999</v>
      </c>
    </row>
    <row r="5" spans="1:8" x14ac:dyDescent="0.25">
      <c r="A5" s="1" t="s">
        <v>26</v>
      </c>
      <c r="B5" s="1" t="s">
        <v>3</v>
      </c>
      <c r="C5" s="3">
        <v>3432098.39</v>
      </c>
      <c r="D5" s="3">
        <v>3412915.58</v>
      </c>
      <c r="E5" s="3">
        <v>3412915.58</v>
      </c>
      <c r="F5" s="3">
        <v>3412915.58</v>
      </c>
      <c r="G5" s="3">
        <v>3412915.57</v>
      </c>
      <c r="H5" s="3">
        <v>3441334.56</v>
      </c>
    </row>
    <row r="6" spans="1:8" x14ac:dyDescent="0.25">
      <c r="A6" s="1" t="s">
        <v>27</v>
      </c>
      <c r="B6" s="1" t="s">
        <v>4</v>
      </c>
      <c r="C6" s="3">
        <v>100000</v>
      </c>
      <c r="D6" s="3">
        <v>100000</v>
      </c>
      <c r="E6" s="3">
        <v>100000</v>
      </c>
      <c r="F6" s="3">
        <v>100000</v>
      </c>
      <c r="G6" s="3">
        <v>100000</v>
      </c>
      <c r="H6" s="3">
        <v>0</v>
      </c>
    </row>
    <row r="7" spans="1:8" x14ac:dyDescent="0.25">
      <c r="A7" s="1" t="s">
        <v>28</v>
      </c>
      <c r="B7" s="1" t="s">
        <v>5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</row>
    <row r="10" spans="1:8" ht="22.5" customHeight="1" x14ac:dyDescent="0.25">
      <c r="A10" s="24" t="s">
        <v>29</v>
      </c>
      <c r="B10" s="23" t="s">
        <v>7</v>
      </c>
      <c r="C10" s="23" t="s">
        <v>103</v>
      </c>
      <c r="D10" s="23" t="s">
        <v>104</v>
      </c>
      <c r="E10" s="23" t="s">
        <v>105</v>
      </c>
      <c r="F10" s="23" t="s">
        <v>106</v>
      </c>
      <c r="G10" s="23" t="s">
        <v>107</v>
      </c>
      <c r="H10" s="23" t="s">
        <v>108</v>
      </c>
    </row>
    <row r="11" spans="1:8" x14ac:dyDescent="0.25">
      <c r="A11" s="1" t="s">
        <v>30</v>
      </c>
      <c r="B11" s="1" t="s">
        <v>1</v>
      </c>
      <c r="C11" s="26">
        <v>849946.16</v>
      </c>
      <c r="D11" s="26">
        <v>1257816.5300000007</v>
      </c>
      <c r="E11" s="26">
        <v>0</v>
      </c>
      <c r="F11" s="26">
        <v>1999993.27</v>
      </c>
      <c r="G11" s="26">
        <v>2169264.63</v>
      </c>
      <c r="H11" s="30">
        <v>2609950.4200000009</v>
      </c>
    </row>
    <row r="12" spans="1:8" x14ac:dyDescent="0.25">
      <c r="A12" s="1" t="s">
        <v>31</v>
      </c>
      <c r="B12" s="1" t="s">
        <v>2</v>
      </c>
      <c r="C12" s="26">
        <f>8393636.92+999993.27</f>
        <v>9393630.1899999995</v>
      </c>
      <c r="D12" s="26">
        <f>8419201.42+1924225.22</f>
        <v>10343426.640000001</v>
      </c>
      <c r="E12" s="26">
        <v>1000000</v>
      </c>
      <c r="F12" s="26">
        <f>10233120+2253848.48</f>
        <v>12486968.48</v>
      </c>
      <c r="G12" s="26">
        <v>1786004.1</v>
      </c>
      <c r="H12" s="30">
        <v>1485645.56</v>
      </c>
    </row>
    <row r="13" spans="1:8" x14ac:dyDescent="0.25">
      <c r="A13" s="1" t="s">
        <v>32</v>
      </c>
      <c r="B13" s="1" t="s">
        <v>3</v>
      </c>
      <c r="C13" s="26">
        <v>2982481.3</v>
      </c>
      <c r="D13" s="26">
        <v>2946079.5999999996</v>
      </c>
      <c r="E13" s="26">
        <v>2918963.5300000003</v>
      </c>
      <c r="F13" s="26">
        <v>2996009.2800000003</v>
      </c>
      <c r="G13" s="26">
        <v>882984.85</v>
      </c>
      <c r="H13" s="30">
        <v>2090333.55</v>
      </c>
    </row>
    <row r="14" spans="1:8" x14ac:dyDescent="0.25">
      <c r="A14" s="1" t="s">
        <v>100</v>
      </c>
      <c r="B14" s="1" t="s">
        <v>4</v>
      </c>
      <c r="C14" s="26">
        <v>149993.26999999999</v>
      </c>
      <c r="D14" s="26">
        <v>41693.269999999997</v>
      </c>
      <c r="E14" s="26">
        <v>0</v>
      </c>
      <c r="F14" s="26">
        <v>0</v>
      </c>
      <c r="G14" s="26">
        <v>0</v>
      </c>
      <c r="H14" s="30">
        <v>0</v>
      </c>
    </row>
    <row r="15" spans="1:8" x14ac:dyDescent="0.25">
      <c r="A15" s="1" t="s">
        <v>101</v>
      </c>
      <c r="B15" s="1" t="s">
        <v>5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30">
        <v>0</v>
      </c>
    </row>
    <row r="18" spans="1:8" ht="30" x14ac:dyDescent="0.25">
      <c r="A18" s="2" t="s">
        <v>33</v>
      </c>
      <c r="B18" s="25" t="s">
        <v>6</v>
      </c>
      <c r="C18" s="23" t="s">
        <v>103</v>
      </c>
      <c r="D18" s="23" t="s">
        <v>104</v>
      </c>
      <c r="E18" s="23" t="s">
        <v>105</v>
      </c>
      <c r="F18" s="23" t="s">
        <v>106</v>
      </c>
      <c r="G18" s="23" t="s">
        <v>107</v>
      </c>
      <c r="H18" s="23" t="s">
        <v>108</v>
      </c>
    </row>
    <row r="19" spans="1:8" x14ac:dyDescent="0.25">
      <c r="A19" s="1" t="s">
        <v>34</v>
      </c>
      <c r="B19" s="1" t="s">
        <v>1</v>
      </c>
      <c r="C19" s="3">
        <v>1736235.73</v>
      </c>
      <c r="D19" s="3">
        <f>14358.13+2144979.7</f>
        <v>2159337.83</v>
      </c>
      <c r="E19" s="3">
        <f>2607.93+2990682.16</f>
        <v>2993290.0900000003</v>
      </c>
      <c r="F19" s="3">
        <f>10836.31+2852994.96</f>
        <v>2863831.27</v>
      </c>
      <c r="G19" s="3">
        <f>7309.62+4073301.21</f>
        <v>4080610.83</v>
      </c>
      <c r="H19" s="3">
        <f>4433.55+2812720.05</f>
        <v>2817153.5999999996</v>
      </c>
    </row>
    <row r="20" spans="1:8" x14ac:dyDescent="0.25">
      <c r="A20" s="1" t="s">
        <v>35</v>
      </c>
      <c r="B20" s="1" t="s">
        <v>2</v>
      </c>
      <c r="C20" s="3">
        <v>0</v>
      </c>
      <c r="D20" s="3">
        <f>3773.85+310292.34+10553.26</f>
        <v>324619.45</v>
      </c>
      <c r="E20" s="3">
        <f>769.65+210479.55+1112.31+79733.4</f>
        <v>292094.90999999997</v>
      </c>
      <c r="F20" s="3">
        <f>1865.04+111164.65+3628.97+113995.96</f>
        <v>230654.62</v>
      </c>
      <c r="G20" s="3">
        <f>2344.37+670420.78+1545.09+159409.57</f>
        <v>833719.81</v>
      </c>
      <c r="H20" s="3">
        <f>2482.57+553231.89+0.91+1890327.78</f>
        <v>2446043.15</v>
      </c>
    </row>
    <row r="28" spans="1:8" x14ac:dyDescent="0.25">
      <c r="A28" s="2" t="s">
        <v>36</v>
      </c>
      <c r="B28" s="2" t="s">
        <v>8</v>
      </c>
      <c r="C28" s="2" t="s">
        <v>103</v>
      </c>
      <c r="D28" s="2" t="s">
        <v>104</v>
      </c>
      <c r="E28" s="2" t="s">
        <v>105</v>
      </c>
      <c r="F28" s="2" t="s">
        <v>106</v>
      </c>
      <c r="G28" s="2" t="s">
        <v>107</v>
      </c>
      <c r="H28" s="2" t="s">
        <v>108</v>
      </c>
    </row>
    <row r="29" spans="1:8" ht="28.5" customHeight="1" x14ac:dyDescent="0.25">
      <c r="A29" s="1" t="s">
        <v>37</v>
      </c>
      <c r="B29" s="4" t="s">
        <v>9</v>
      </c>
      <c r="C29" s="3">
        <v>8988.74</v>
      </c>
      <c r="D29" s="3">
        <v>14702.46</v>
      </c>
      <c r="E29" s="3">
        <v>12812.8</v>
      </c>
      <c r="F29" s="26">
        <v>12312.98</v>
      </c>
      <c r="G29" s="26">
        <v>13871.02</v>
      </c>
      <c r="H29" s="3">
        <v>7269.02</v>
      </c>
    </row>
    <row r="30" spans="1:8" ht="28.5" customHeight="1" x14ac:dyDescent="0.25">
      <c r="A30" s="1" t="s">
        <v>38</v>
      </c>
      <c r="B30" s="4" t="s">
        <v>10</v>
      </c>
      <c r="C30" s="3">
        <v>1348.9</v>
      </c>
      <c r="D30" s="3">
        <v>4120.6099999999997</v>
      </c>
      <c r="E30" s="3">
        <v>947.66000000000008</v>
      </c>
      <c r="F30" s="26">
        <v>3669.7400000000002</v>
      </c>
      <c r="G30" s="26">
        <v>3413.32</v>
      </c>
      <c r="H30" s="3">
        <v>3280.31</v>
      </c>
    </row>
    <row r="31" spans="1:8" ht="28.5" customHeight="1" x14ac:dyDescent="0.25">
      <c r="A31" s="1" t="s">
        <v>39</v>
      </c>
      <c r="B31" s="5" t="s">
        <v>120</v>
      </c>
      <c r="C31" s="3">
        <v>20071.3</v>
      </c>
      <c r="D31" s="3">
        <v>10221.040000000001</v>
      </c>
      <c r="E31" s="3">
        <v>7118.98</v>
      </c>
      <c r="F31" s="26">
        <v>8396.6</v>
      </c>
      <c r="G31" s="26">
        <v>30381.43</v>
      </c>
      <c r="H31" s="3">
        <v>49125.69</v>
      </c>
    </row>
    <row r="33" spans="1:8" ht="26.25" x14ac:dyDescent="0.25">
      <c r="A33" s="6" t="s">
        <v>46</v>
      </c>
      <c r="B33" s="7" t="s">
        <v>11</v>
      </c>
      <c r="C33" s="8">
        <f t="shared" ref="C33:H33" si="0">SUBTOTAL(9,C34:C90)</f>
        <v>12662275.73</v>
      </c>
      <c r="D33" s="8">
        <f t="shared" si="0"/>
        <v>13821631.75</v>
      </c>
      <c r="E33" s="8">
        <f t="shared" si="0"/>
        <v>4130742.0800000005</v>
      </c>
      <c r="F33" s="8">
        <f t="shared" si="0"/>
        <v>15687505.600000001</v>
      </c>
      <c r="G33" s="8">
        <f t="shared" si="0"/>
        <v>4537053.24</v>
      </c>
      <c r="H33" s="8">
        <f t="shared" si="0"/>
        <v>10397801.669999998</v>
      </c>
    </row>
    <row r="34" spans="1:8" ht="51.75" x14ac:dyDescent="0.25">
      <c r="A34" s="21" t="s">
        <v>47</v>
      </c>
      <c r="B34" s="9" t="s">
        <v>109</v>
      </c>
      <c r="C34" s="10">
        <f t="shared" ref="C34:H34" si="1">SUBTOTAL(9,C35:C37)</f>
        <v>512873.1</v>
      </c>
      <c r="D34" s="10">
        <f t="shared" si="1"/>
        <v>418503.74</v>
      </c>
      <c r="E34" s="10">
        <f t="shared" si="1"/>
        <v>436132.43</v>
      </c>
      <c r="F34" s="10">
        <f t="shared" si="1"/>
        <v>526676.93999999994</v>
      </c>
      <c r="G34" s="10">
        <f t="shared" si="1"/>
        <v>256584.85</v>
      </c>
      <c r="H34" s="10">
        <f t="shared" si="1"/>
        <v>693064.77</v>
      </c>
    </row>
    <row r="35" spans="1:8" x14ac:dyDescent="0.25">
      <c r="A35" s="21" t="s">
        <v>48</v>
      </c>
      <c r="B35" s="11" t="s">
        <v>12</v>
      </c>
      <c r="C35" s="12">
        <v>290460.7</v>
      </c>
      <c r="D35" s="12">
        <v>285729.02</v>
      </c>
      <c r="E35" s="12">
        <v>269081.11</v>
      </c>
      <c r="F35" s="12">
        <v>327886.99</v>
      </c>
      <c r="G35" s="12">
        <v>69549.22</v>
      </c>
      <c r="H35" s="13">
        <v>354175.77</v>
      </c>
    </row>
    <row r="36" spans="1:8" x14ac:dyDescent="0.25">
      <c r="A36" s="21" t="s">
        <v>49</v>
      </c>
      <c r="B36" s="11" t="s">
        <v>13</v>
      </c>
      <c r="C36" s="12">
        <v>222412.4</v>
      </c>
      <c r="D36" s="12">
        <v>132774.72</v>
      </c>
      <c r="E36" s="12">
        <v>167051.32</v>
      </c>
      <c r="F36" s="12">
        <v>198789.95</v>
      </c>
      <c r="G36" s="12">
        <v>187035.63</v>
      </c>
      <c r="H36" s="13">
        <v>338889</v>
      </c>
    </row>
    <row r="37" spans="1:8" x14ac:dyDescent="0.25">
      <c r="A37" s="21" t="s">
        <v>50</v>
      </c>
      <c r="B37" s="11" t="s">
        <v>14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3">
        <v>0</v>
      </c>
    </row>
    <row r="38" spans="1:8" ht="51.75" x14ac:dyDescent="0.25">
      <c r="A38" s="21" t="s">
        <v>51</v>
      </c>
      <c r="B38" s="9" t="s">
        <v>110</v>
      </c>
      <c r="C38" s="10">
        <f t="shared" ref="C38:H38" si="2">SUBTOTAL(9,C39:C41)</f>
        <v>160977.16</v>
      </c>
      <c r="D38" s="10">
        <f t="shared" si="2"/>
        <v>154903.49</v>
      </c>
      <c r="E38" s="10">
        <f t="shared" si="2"/>
        <v>142507.85</v>
      </c>
      <c r="F38" s="10">
        <f t="shared" si="2"/>
        <v>180924.35</v>
      </c>
      <c r="G38" s="10">
        <f t="shared" si="2"/>
        <v>71099.31</v>
      </c>
      <c r="H38" s="10">
        <f t="shared" si="2"/>
        <v>190794.12</v>
      </c>
    </row>
    <row r="39" spans="1:8" x14ac:dyDescent="0.25">
      <c r="A39" s="21" t="s">
        <v>52</v>
      </c>
      <c r="B39" s="11" t="s">
        <v>12</v>
      </c>
      <c r="C39" s="12">
        <v>128563.19</v>
      </c>
      <c r="D39" s="12">
        <v>132944.35</v>
      </c>
      <c r="E39" s="12">
        <v>114606.06</v>
      </c>
      <c r="F39" s="12">
        <v>143894.97</v>
      </c>
      <c r="G39" s="12">
        <v>44043.07</v>
      </c>
      <c r="H39" s="13">
        <v>147235.26999999999</v>
      </c>
    </row>
    <row r="40" spans="1:8" x14ac:dyDescent="0.25">
      <c r="A40" s="21" t="s">
        <v>53</v>
      </c>
      <c r="B40" s="11" t="s">
        <v>13</v>
      </c>
      <c r="C40" s="14">
        <v>32413.97</v>
      </c>
      <c r="D40" s="12">
        <v>21959.14</v>
      </c>
      <c r="E40" s="14">
        <v>27901.79</v>
      </c>
      <c r="F40" s="14">
        <v>37029.379999999997</v>
      </c>
      <c r="G40" s="14">
        <v>27056.240000000002</v>
      </c>
      <c r="H40" s="13">
        <v>43558.85</v>
      </c>
    </row>
    <row r="41" spans="1:8" x14ac:dyDescent="0.25">
      <c r="A41" s="21" t="s">
        <v>54</v>
      </c>
      <c r="B41" s="11" t="s">
        <v>14</v>
      </c>
      <c r="C41" s="14">
        <v>0</v>
      </c>
      <c r="D41" s="12">
        <v>0</v>
      </c>
      <c r="E41" s="14">
        <v>0</v>
      </c>
      <c r="F41" s="14">
        <v>0</v>
      </c>
      <c r="G41" s="14">
        <v>0</v>
      </c>
      <c r="H41" s="13">
        <v>0</v>
      </c>
    </row>
    <row r="42" spans="1:8" ht="51.75" x14ac:dyDescent="0.25">
      <c r="A42" s="21" t="s">
        <v>55</v>
      </c>
      <c r="B42" s="9" t="s">
        <v>111</v>
      </c>
      <c r="C42" s="10">
        <f t="shared" ref="C42:H42" si="3">SUBTOTAL(9,C43:C45)</f>
        <v>123759.11000000002</v>
      </c>
      <c r="D42" s="10">
        <f t="shared" si="3"/>
        <v>138600.37</v>
      </c>
      <c r="E42" s="10">
        <f t="shared" si="3"/>
        <v>102869.98000000001</v>
      </c>
      <c r="F42" s="10">
        <f t="shared" si="3"/>
        <v>129683.63</v>
      </c>
      <c r="G42" s="10">
        <f t="shared" si="3"/>
        <v>55194.75</v>
      </c>
      <c r="H42" s="10">
        <f t="shared" si="3"/>
        <v>165265.03</v>
      </c>
    </row>
    <row r="43" spans="1:8" x14ac:dyDescent="0.25">
      <c r="A43" s="21" t="s">
        <v>56</v>
      </c>
      <c r="B43" s="11" t="s">
        <v>12</v>
      </c>
      <c r="C43" s="14">
        <v>82652.350000000006</v>
      </c>
      <c r="D43" s="12">
        <v>91276.37</v>
      </c>
      <c r="E43" s="14">
        <v>77014.8</v>
      </c>
      <c r="F43" s="14">
        <v>89610.26</v>
      </c>
      <c r="G43" s="14">
        <v>24920.68</v>
      </c>
      <c r="H43" s="13">
        <v>117632.06</v>
      </c>
    </row>
    <row r="44" spans="1:8" x14ac:dyDescent="0.25">
      <c r="A44" s="21" t="s">
        <v>57</v>
      </c>
      <c r="B44" s="11" t="s">
        <v>13</v>
      </c>
      <c r="C44" s="14">
        <v>41106.76</v>
      </c>
      <c r="D44" s="12">
        <v>47324</v>
      </c>
      <c r="E44" s="13">
        <v>25855.18</v>
      </c>
      <c r="F44" s="14">
        <v>40073.370000000003</v>
      </c>
      <c r="G44" s="14">
        <v>30274.07</v>
      </c>
      <c r="H44" s="13">
        <v>47632.97</v>
      </c>
    </row>
    <row r="45" spans="1:8" x14ac:dyDescent="0.25">
      <c r="A45" s="21" t="s">
        <v>58</v>
      </c>
      <c r="B45" s="11" t="s">
        <v>14</v>
      </c>
      <c r="C45" s="14">
        <v>0</v>
      </c>
      <c r="D45" s="12">
        <v>0</v>
      </c>
      <c r="E45" s="14">
        <v>0</v>
      </c>
      <c r="F45" s="14">
        <v>0</v>
      </c>
      <c r="G45" s="14">
        <v>0</v>
      </c>
      <c r="H45" s="13">
        <v>0</v>
      </c>
    </row>
    <row r="46" spans="1:8" ht="51.75" x14ac:dyDescent="0.25">
      <c r="A46" s="21" t="s">
        <v>59</v>
      </c>
      <c r="B46" s="4" t="s">
        <v>112</v>
      </c>
      <c r="C46" s="10">
        <f t="shared" ref="C46:H46" si="4">SUBTOTAL(9,C47:C49)</f>
        <v>108811.42</v>
      </c>
      <c r="D46" s="10">
        <f t="shared" si="4"/>
        <v>132330.37</v>
      </c>
      <c r="E46" s="10">
        <f t="shared" si="4"/>
        <v>97086.78</v>
      </c>
      <c r="F46" s="10">
        <f t="shared" si="4"/>
        <v>129634.69</v>
      </c>
      <c r="G46" s="10">
        <f t="shared" si="4"/>
        <v>57819.320000000007</v>
      </c>
      <c r="H46" s="10">
        <f t="shared" si="4"/>
        <v>149994.49</v>
      </c>
    </row>
    <row r="47" spans="1:8" x14ac:dyDescent="0.25">
      <c r="A47" s="21" t="s">
        <v>60</v>
      </c>
      <c r="B47" s="11" t="s">
        <v>12</v>
      </c>
      <c r="C47" s="14">
        <v>66292.259999999995</v>
      </c>
      <c r="D47" s="12">
        <v>75861.16</v>
      </c>
      <c r="E47" s="14">
        <v>61825.01</v>
      </c>
      <c r="F47" s="14">
        <v>82340.45</v>
      </c>
      <c r="G47" s="14">
        <v>21114.31</v>
      </c>
      <c r="H47" s="13">
        <v>85634.92</v>
      </c>
    </row>
    <row r="48" spans="1:8" x14ac:dyDescent="0.25">
      <c r="A48" s="21" t="s">
        <v>61</v>
      </c>
      <c r="B48" s="11" t="s">
        <v>13</v>
      </c>
      <c r="C48" s="14">
        <v>42519.16</v>
      </c>
      <c r="D48" s="12">
        <v>56469.21</v>
      </c>
      <c r="E48" s="14">
        <v>35261.769999999997</v>
      </c>
      <c r="F48" s="14">
        <v>47294.239999999998</v>
      </c>
      <c r="G48" s="14">
        <v>36705.01</v>
      </c>
      <c r="H48" s="13">
        <v>64359.57</v>
      </c>
    </row>
    <row r="49" spans="1:8" x14ac:dyDescent="0.25">
      <c r="A49" s="21" t="s">
        <v>62</v>
      </c>
      <c r="B49" s="11" t="s">
        <v>14</v>
      </c>
      <c r="C49" s="14">
        <v>0</v>
      </c>
      <c r="D49" s="12">
        <v>0</v>
      </c>
      <c r="E49" s="14">
        <v>0</v>
      </c>
      <c r="F49" s="14">
        <v>0</v>
      </c>
      <c r="G49" s="14">
        <v>0</v>
      </c>
      <c r="H49" s="13">
        <v>0</v>
      </c>
    </row>
    <row r="50" spans="1:8" ht="51.75" x14ac:dyDescent="0.25">
      <c r="A50" s="21" t="s">
        <v>63</v>
      </c>
      <c r="B50" s="4" t="s">
        <v>113</v>
      </c>
      <c r="C50" s="10">
        <f t="shared" ref="C50:H50" si="5">SUBTOTAL(9,C51:C53)</f>
        <v>95131.51</v>
      </c>
      <c r="D50" s="10">
        <f t="shared" si="5"/>
        <v>91150.41</v>
      </c>
      <c r="E50" s="10">
        <f t="shared" si="5"/>
        <v>94207.52</v>
      </c>
      <c r="F50" s="10">
        <f t="shared" si="5"/>
        <v>98255.81</v>
      </c>
      <c r="G50" s="10">
        <f t="shared" si="5"/>
        <v>55933.14</v>
      </c>
      <c r="H50" s="10">
        <f t="shared" si="5"/>
        <v>116302.06</v>
      </c>
    </row>
    <row r="51" spans="1:8" x14ac:dyDescent="0.25">
      <c r="A51" s="21" t="s">
        <v>64</v>
      </c>
      <c r="B51" s="11" t="s">
        <v>12</v>
      </c>
      <c r="C51" s="14">
        <v>55406.34</v>
      </c>
      <c r="D51" s="12">
        <v>62878.18</v>
      </c>
      <c r="E51" s="14">
        <v>57320.22</v>
      </c>
      <c r="F51" s="14">
        <v>66000.28</v>
      </c>
      <c r="G51" s="14">
        <v>16494.36</v>
      </c>
      <c r="H51" s="13">
        <v>51483.62</v>
      </c>
    </row>
    <row r="52" spans="1:8" x14ac:dyDescent="0.25">
      <c r="A52" s="21" t="s">
        <v>65</v>
      </c>
      <c r="B52" s="11" t="s">
        <v>13</v>
      </c>
      <c r="C52" s="14">
        <v>39725.17</v>
      </c>
      <c r="D52" s="12">
        <v>28272.23</v>
      </c>
      <c r="E52" s="14">
        <v>36887.300000000003</v>
      </c>
      <c r="F52" s="14">
        <v>32255.53</v>
      </c>
      <c r="G52" s="14">
        <v>39438.78</v>
      </c>
      <c r="H52" s="13">
        <v>64818.44</v>
      </c>
    </row>
    <row r="53" spans="1:8" x14ac:dyDescent="0.25">
      <c r="A53" s="21" t="s">
        <v>66</v>
      </c>
      <c r="B53" s="11" t="s">
        <v>14</v>
      </c>
      <c r="C53" s="12">
        <v>0</v>
      </c>
      <c r="D53" s="15">
        <v>0</v>
      </c>
      <c r="E53" s="16">
        <v>0</v>
      </c>
      <c r="F53" s="16">
        <v>0</v>
      </c>
      <c r="G53" s="14">
        <v>0</v>
      </c>
      <c r="H53" s="17">
        <v>0</v>
      </c>
    </row>
    <row r="54" spans="1:8" ht="39" x14ac:dyDescent="0.25">
      <c r="A54" s="21" t="s">
        <v>67</v>
      </c>
      <c r="B54" s="9" t="s">
        <v>15</v>
      </c>
      <c r="C54" s="10">
        <f t="shared" ref="C54:H54" si="6">SUBTOTAL(9,C55:C57)</f>
        <v>111572.89000000001</v>
      </c>
      <c r="D54" s="10">
        <f t="shared" si="6"/>
        <v>105757.04</v>
      </c>
      <c r="E54" s="10">
        <f t="shared" si="6"/>
        <v>93031.1</v>
      </c>
      <c r="F54" s="10">
        <f t="shared" si="6"/>
        <v>127166.05</v>
      </c>
      <c r="G54" s="10">
        <f t="shared" si="6"/>
        <v>42347.92</v>
      </c>
      <c r="H54" s="10">
        <f t="shared" si="6"/>
        <v>134105.64000000001</v>
      </c>
    </row>
    <row r="55" spans="1:8" x14ac:dyDescent="0.25">
      <c r="A55" s="21" t="s">
        <v>68</v>
      </c>
      <c r="B55" s="11" t="s">
        <v>12</v>
      </c>
      <c r="C55" s="14">
        <v>97083.6</v>
      </c>
      <c r="D55" s="12">
        <v>94849.93</v>
      </c>
      <c r="E55" s="14">
        <v>78579.210000000006</v>
      </c>
      <c r="F55" s="14">
        <v>100100.17</v>
      </c>
      <c r="G55" s="14">
        <v>28715.91</v>
      </c>
      <c r="H55" s="13">
        <v>96213.19</v>
      </c>
    </row>
    <row r="56" spans="1:8" x14ac:dyDescent="0.25">
      <c r="A56" s="21" t="s">
        <v>69</v>
      </c>
      <c r="B56" s="11" t="s">
        <v>13</v>
      </c>
      <c r="C56" s="14">
        <v>14489.29</v>
      </c>
      <c r="D56" s="12">
        <v>10907.11</v>
      </c>
      <c r="E56" s="14">
        <v>14451.89</v>
      </c>
      <c r="F56" s="14">
        <v>27065.88</v>
      </c>
      <c r="G56" s="14">
        <v>13632.01</v>
      </c>
      <c r="H56" s="13">
        <v>37892.449999999997</v>
      </c>
    </row>
    <row r="57" spans="1:8" x14ac:dyDescent="0.25">
      <c r="A57" s="21" t="s">
        <v>70</v>
      </c>
      <c r="B57" s="11" t="s">
        <v>14</v>
      </c>
      <c r="C57" s="14">
        <v>0</v>
      </c>
      <c r="D57" s="12">
        <v>0</v>
      </c>
      <c r="E57" s="14">
        <v>0</v>
      </c>
      <c r="F57" s="14">
        <v>0</v>
      </c>
      <c r="G57" s="14">
        <v>0</v>
      </c>
      <c r="H57" s="13">
        <v>0</v>
      </c>
    </row>
    <row r="58" spans="1:8" ht="55.5" customHeight="1" x14ac:dyDescent="0.25">
      <c r="A58" s="21" t="s">
        <v>71</v>
      </c>
      <c r="B58" s="27" t="s">
        <v>102</v>
      </c>
      <c r="C58" s="10">
        <f t="shared" ref="C58:H58" si="7">SUBTOTAL(9,C59:C61)</f>
        <v>411205.05</v>
      </c>
      <c r="D58" s="10">
        <f t="shared" si="7"/>
        <v>523347</v>
      </c>
      <c r="E58" s="10">
        <f t="shared" si="7"/>
        <v>427222.03</v>
      </c>
      <c r="F58" s="10">
        <f t="shared" si="7"/>
        <v>638653.51</v>
      </c>
      <c r="G58" s="10">
        <f t="shared" si="7"/>
        <v>159309.64000000001</v>
      </c>
      <c r="H58" s="10">
        <f t="shared" si="7"/>
        <v>1207778.5</v>
      </c>
    </row>
    <row r="59" spans="1:8" x14ac:dyDescent="0.25">
      <c r="A59" s="21" t="s">
        <v>72</v>
      </c>
      <c r="B59" s="28" t="s">
        <v>12</v>
      </c>
      <c r="C59" s="14">
        <v>160451.35999999999</v>
      </c>
      <c r="D59" s="12">
        <v>177413.4</v>
      </c>
      <c r="E59" s="14">
        <v>199244.21</v>
      </c>
      <c r="F59" s="14">
        <v>198188.23</v>
      </c>
      <c r="G59" s="14">
        <v>57276.58</v>
      </c>
      <c r="H59" s="13">
        <v>229252.63</v>
      </c>
    </row>
    <row r="60" spans="1:8" x14ac:dyDescent="0.25">
      <c r="A60" s="21" t="s">
        <v>73</v>
      </c>
      <c r="B60" s="28" t="s">
        <v>13</v>
      </c>
      <c r="C60" s="14">
        <v>250753.69</v>
      </c>
      <c r="D60" s="12">
        <v>345933.6</v>
      </c>
      <c r="E60" s="14">
        <v>227977.82</v>
      </c>
      <c r="F60" s="14">
        <v>440465.28</v>
      </c>
      <c r="G60" s="14">
        <v>102033.06</v>
      </c>
      <c r="H60" s="13">
        <v>978525.87</v>
      </c>
    </row>
    <row r="61" spans="1:8" x14ac:dyDescent="0.25">
      <c r="A61" s="21" t="s">
        <v>74</v>
      </c>
      <c r="B61" s="28" t="s">
        <v>14</v>
      </c>
      <c r="C61" s="14">
        <v>0</v>
      </c>
      <c r="D61" s="12">
        <v>0</v>
      </c>
      <c r="E61" s="14">
        <v>0</v>
      </c>
      <c r="F61" s="14">
        <v>0</v>
      </c>
      <c r="G61" s="14">
        <v>0</v>
      </c>
      <c r="H61" s="13">
        <v>0</v>
      </c>
    </row>
    <row r="62" spans="1:8" ht="26.25" x14ac:dyDescent="0.25">
      <c r="A62" s="21" t="s">
        <v>75</v>
      </c>
      <c r="B62" s="27" t="s">
        <v>114</v>
      </c>
      <c r="C62" s="10">
        <f t="shared" ref="C62:H62" si="8">SUBTOTAL(9,C63:C65)</f>
        <v>45328.78</v>
      </c>
      <c r="D62" s="10">
        <f t="shared" si="8"/>
        <v>46829.88</v>
      </c>
      <c r="E62" s="10">
        <f t="shared" si="8"/>
        <v>58515.43</v>
      </c>
      <c r="F62" s="10">
        <f t="shared" si="8"/>
        <v>124104.4</v>
      </c>
      <c r="G62" s="10">
        <f t="shared" si="8"/>
        <v>19256.73</v>
      </c>
      <c r="H62" s="10">
        <f t="shared" si="8"/>
        <v>60245.26</v>
      </c>
    </row>
    <row r="63" spans="1:8" x14ac:dyDescent="0.25">
      <c r="A63" s="21" t="s">
        <v>76</v>
      </c>
      <c r="B63" s="11" t="s">
        <v>12</v>
      </c>
      <c r="C63" s="14">
        <v>35003.980000000003</v>
      </c>
      <c r="D63" s="12">
        <v>42367.25</v>
      </c>
      <c r="E63" s="14">
        <v>47186.35</v>
      </c>
      <c r="F63" s="14">
        <v>110101.7</v>
      </c>
      <c r="G63" s="14">
        <v>10157.14</v>
      </c>
      <c r="H63" s="13">
        <v>46590.82</v>
      </c>
    </row>
    <row r="64" spans="1:8" x14ac:dyDescent="0.25">
      <c r="A64" s="21" t="s">
        <v>77</v>
      </c>
      <c r="B64" s="11" t="s">
        <v>13</v>
      </c>
      <c r="C64" s="14">
        <v>10324.799999999999</v>
      </c>
      <c r="D64" s="12">
        <v>4462.63</v>
      </c>
      <c r="E64" s="14">
        <v>11329.08</v>
      </c>
      <c r="F64" s="14">
        <v>14002.7</v>
      </c>
      <c r="G64" s="14">
        <v>9099.59</v>
      </c>
      <c r="H64" s="13">
        <v>13654.44</v>
      </c>
    </row>
    <row r="65" spans="1:8" x14ac:dyDescent="0.25">
      <c r="A65" s="21" t="s">
        <v>78</v>
      </c>
      <c r="B65" s="11" t="s">
        <v>14</v>
      </c>
      <c r="C65" s="14">
        <v>0</v>
      </c>
      <c r="D65" s="12">
        <v>0</v>
      </c>
      <c r="E65" s="14">
        <v>0</v>
      </c>
      <c r="F65" s="14">
        <v>0</v>
      </c>
      <c r="G65" s="14">
        <v>0</v>
      </c>
      <c r="H65" s="13">
        <v>0</v>
      </c>
    </row>
    <row r="66" spans="1:8" ht="26.25" x14ac:dyDescent="0.25">
      <c r="A66" s="21" t="s">
        <v>79</v>
      </c>
      <c r="B66" s="9" t="s">
        <v>16</v>
      </c>
      <c r="C66" s="10">
        <f t="shared" ref="C66:H66" si="9">SUBTOTAL(9,C67:C69)</f>
        <v>280346.51</v>
      </c>
      <c r="D66" s="10">
        <f t="shared" si="9"/>
        <v>196884.88</v>
      </c>
      <c r="E66" s="10">
        <f t="shared" si="9"/>
        <v>243944.03</v>
      </c>
      <c r="F66" s="10">
        <f t="shared" si="9"/>
        <v>317070.93</v>
      </c>
      <c r="G66" s="10">
        <f t="shared" si="9"/>
        <v>157318.20000000001</v>
      </c>
      <c r="H66" s="10">
        <f t="shared" si="9"/>
        <v>347605.7</v>
      </c>
    </row>
    <row r="67" spans="1:8" x14ac:dyDescent="0.25">
      <c r="A67" s="21" t="s">
        <v>80</v>
      </c>
      <c r="B67" s="11" t="s">
        <v>12</v>
      </c>
      <c r="C67" s="12">
        <v>151823.29</v>
      </c>
      <c r="D67" s="15">
        <v>141322</v>
      </c>
      <c r="E67" s="15">
        <v>140439.13</v>
      </c>
      <c r="F67" s="16">
        <v>169557.62</v>
      </c>
      <c r="G67" s="14">
        <v>41005.879999999997</v>
      </c>
      <c r="H67" s="17">
        <v>161153.31</v>
      </c>
    </row>
    <row r="68" spans="1:8" x14ac:dyDescent="0.25">
      <c r="A68" s="21" t="s">
        <v>40</v>
      </c>
      <c r="B68" s="11" t="s">
        <v>13</v>
      </c>
      <c r="C68" s="12">
        <v>128523.22</v>
      </c>
      <c r="D68" s="15">
        <v>55562.879999999997</v>
      </c>
      <c r="E68" s="15">
        <v>103504.9</v>
      </c>
      <c r="F68" s="16">
        <v>147513.31</v>
      </c>
      <c r="G68" s="14">
        <v>116312.32000000001</v>
      </c>
      <c r="H68" s="17">
        <v>186452.39</v>
      </c>
    </row>
    <row r="69" spans="1:8" x14ac:dyDescent="0.25">
      <c r="A69" s="21" t="s">
        <v>81</v>
      </c>
      <c r="B69" s="11" t="s">
        <v>14</v>
      </c>
      <c r="C69" s="12">
        <v>0</v>
      </c>
      <c r="D69" s="15">
        <v>0</v>
      </c>
      <c r="E69" s="15">
        <v>0</v>
      </c>
      <c r="F69" s="16">
        <v>0</v>
      </c>
      <c r="G69" s="14">
        <v>0</v>
      </c>
      <c r="H69" s="17">
        <v>0</v>
      </c>
    </row>
    <row r="70" spans="1:8" ht="26.25" x14ac:dyDescent="0.25">
      <c r="A70" s="21" t="s">
        <v>82</v>
      </c>
      <c r="B70" s="4" t="s">
        <v>17</v>
      </c>
      <c r="C70" s="10">
        <f t="shared" ref="C70:H70" si="10">SUBTOTAL(9,C71:C72)</f>
        <v>118633.98000000001</v>
      </c>
      <c r="D70" s="10">
        <f t="shared" si="10"/>
        <v>69550.13</v>
      </c>
      <c r="E70" s="10">
        <f t="shared" si="10"/>
        <v>26255.53</v>
      </c>
      <c r="F70" s="10">
        <f t="shared" si="10"/>
        <v>0</v>
      </c>
      <c r="G70" s="10">
        <f t="shared" si="10"/>
        <v>9063.42</v>
      </c>
      <c r="H70" s="10">
        <f t="shared" si="10"/>
        <v>0</v>
      </c>
    </row>
    <row r="71" spans="1:8" x14ac:dyDescent="0.25">
      <c r="A71" s="21" t="s">
        <v>83</v>
      </c>
      <c r="B71" s="11" t="s">
        <v>12</v>
      </c>
      <c r="C71" s="12">
        <v>47731.98</v>
      </c>
      <c r="D71" s="12">
        <v>13791.09</v>
      </c>
      <c r="E71" s="14">
        <v>0</v>
      </c>
      <c r="F71" s="18">
        <v>0</v>
      </c>
      <c r="G71" s="14">
        <v>0</v>
      </c>
      <c r="H71" s="13">
        <v>0</v>
      </c>
    </row>
    <row r="72" spans="1:8" x14ac:dyDescent="0.25">
      <c r="A72" s="21" t="s">
        <v>84</v>
      </c>
      <c r="B72" s="11" t="s">
        <v>13</v>
      </c>
      <c r="C72" s="12">
        <v>70902</v>
      </c>
      <c r="D72" s="12">
        <v>55759.040000000001</v>
      </c>
      <c r="E72" s="14">
        <v>26255.53</v>
      </c>
      <c r="F72" s="18">
        <v>0</v>
      </c>
      <c r="G72" s="14">
        <v>9063.42</v>
      </c>
      <c r="H72" s="13">
        <v>0</v>
      </c>
    </row>
    <row r="73" spans="1:8" x14ac:dyDescent="0.25">
      <c r="A73" s="21" t="s">
        <v>85</v>
      </c>
      <c r="B73" s="4" t="s">
        <v>117</v>
      </c>
      <c r="C73" s="10">
        <f t="shared" ref="C73:H73" si="11">SUBTOTAL(9,C74:C75)</f>
        <v>0</v>
      </c>
      <c r="D73" s="10">
        <f t="shared" si="11"/>
        <v>0</v>
      </c>
      <c r="E73" s="10">
        <f t="shared" si="11"/>
        <v>0</v>
      </c>
      <c r="F73" s="10">
        <f t="shared" si="11"/>
        <v>0</v>
      </c>
      <c r="G73" s="10">
        <f t="shared" si="11"/>
        <v>2908970.59</v>
      </c>
      <c r="H73" s="10">
        <f t="shared" si="11"/>
        <v>2578528.65</v>
      </c>
    </row>
    <row r="74" spans="1:8" x14ac:dyDescent="0.25">
      <c r="A74" s="21" t="s">
        <v>41</v>
      </c>
      <c r="B74" s="11" t="s">
        <v>12</v>
      </c>
      <c r="C74" s="12">
        <v>0</v>
      </c>
      <c r="D74" s="12">
        <v>0</v>
      </c>
      <c r="E74" s="14">
        <v>0</v>
      </c>
      <c r="F74" s="18">
        <v>0</v>
      </c>
      <c r="G74" s="14">
        <v>0</v>
      </c>
      <c r="H74" s="13">
        <v>0</v>
      </c>
    </row>
    <row r="75" spans="1:8" x14ac:dyDescent="0.25">
      <c r="A75" s="21" t="s">
        <v>86</v>
      </c>
      <c r="B75" s="11" t="s">
        <v>13</v>
      </c>
      <c r="C75" s="12">
        <v>0</v>
      </c>
      <c r="D75" s="12">
        <v>0</v>
      </c>
      <c r="E75" s="14">
        <v>0</v>
      </c>
      <c r="F75" s="18">
        <v>0</v>
      </c>
      <c r="G75" s="14">
        <v>2908970.59</v>
      </c>
      <c r="H75" s="13">
        <v>2578528.65</v>
      </c>
    </row>
    <row r="76" spans="1:8" x14ac:dyDescent="0.25">
      <c r="A76" s="21" t="s">
        <v>87</v>
      </c>
      <c r="B76" s="4" t="s">
        <v>118</v>
      </c>
      <c r="C76" s="10">
        <f t="shared" ref="C76:H76" si="12">SUBTOTAL(9,C77:C81)</f>
        <v>1123779.6800000002</v>
      </c>
      <c r="D76" s="10">
        <f t="shared" si="12"/>
        <v>1944272.7100000002</v>
      </c>
      <c r="E76" s="10">
        <f t="shared" si="12"/>
        <v>1030712.54</v>
      </c>
      <c r="F76" s="10">
        <f t="shared" si="12"/>
        <v>2299776.6199999996</v>
      </c>
      <c r="G76" s="10">
        <f t="shared" si="12"/>
        <v>97451.400000000009</v>
      </c>
      <c r="H76" s="10">
        <f t="shared" si="12"/>
        <v>3058327.63</v>
      </c>
    </row>
    <row r="77" spans="1:8" x14ac:dyDescent="0.25">
      <c r="A77" s="21" t="s">
        <v>88</v>
      </c>
      <c r="B77" s="11" t="s">
        <v>12</v>
      </c>
      <c r="C77" s="12">
        <v>72890.81</v>
      </c>
      <c r="D77" s="12">
        <v>80033.039999999994</v>
      </c>
      <c r="E77" s="14">
        <v>67092.100000000006</v>
      </c>
      <c r="F77" s="18">
        <v>88770.76</v>
      </c>
      <c r="G77" s="14">
        <v>40145.620000000003</v>
      </c>
      <c r="H77" s="13">
        <v>97824.57</v>
      </c>
    </row>
    <row r="78" spans="1:8" x14ac:dyDescent="0.25">
      <c r="A78" s="21" t="s">
        <v>89</v>
      </c>
      <c r="B78" s="11" t="s">
        <v>18</v>
      </c>
      <c r="C78" s="12">
        <v>991648.77</v>
      </c>
      <c r="D78" s="15">
        <v>1800911.12</v>
      </c>
      <c r="E78" s="14">
        <v>902734.81</v>
      </c>
      <c r="F78" s="18">
        <v>2155191.52</v>
      </c>
      <c r="G78" s="14">
        <v>0</v>
      </c>
      <c r="H78" s="13">
        <v>2900003.4</v>
      </c>
    </row>
    <row r="79" spans="1:8" x14ac:dyDescent="0.25">
      <c r="A79" s="21" t="s">
        <v>90</v>
      </c>
      <c r="B79" s="11" t="s">
        <v>13</v>
      </c>
      <c r="C79" s="12">
        <v>5709.6</v>
      </c>
      <c r="D79" s="13">
        <v>9798.0499999999993</v>
      </c>
      <c r="E79" s="13">
        <v>7355.13</v>
      </c>
      <c r="F79" s="19">
        <v>2283.84</v>
      </c>
      <c r="G79" s="13">
        <v>2513.59</v>
      </c>
      <c r="H79" s="13">
        <v>5663.96</v>
      </c>
    </row>
    <row r="80" spans="1:8" ht="26.25" x14ac:dyDescent="0.25">
      <c r="A80" s="21" t="s">
        <v>115</v>
      </c>
      <c r="B80" s="11" t="s">
        <v>19</v>
      </c>
      <c r="C80" s="12">
        <v>53530.5</v>
      </c>
      <c r="D80" s="12">
        <v>53530.5</v>
      </c>
      <c r="E80" s="14">
        <v>53530.5</v>
      </c>
      <c r="F80" s="18">
        <v>53530.5</v>
      </c>
      <c r="G80" s="14">
        <v>54792.19</v>
      </c>
      <c r="H80" s="13">
        <v>54835.7</v>
      </c>
    </row>
    <row r="81" spans="1:8" x14ac:dyDescent="0.25">
      <c r="A81" s="21" t="s">
        <v>116</v>
      </c>
      <c r="B81" s="11" t="s">
        <v>14</v>
      </c>
      <c r="C81" s="14">
        <v>0</v>
      </c>
      <c r="D81" s="12">
        <v>0</v>
      </c>
      <c r="E81" s="14">
        <v>0</v>
      </c>
      <c r="F81" s="18">
        <v>0</v>
      </c>
      <c r="G81" s="14">
        <v>0</v>
      </c>
      <c r="H81" s="13">
        <v>0</v>
      </c>
    </row>
    <row r="82" spans="1:8" x14ac:dyDescent="0.25">
      <c r="A82" s="21" t="s">
        <v>91</v>
      </c>
      <c r="B82" s="4" t="s">
        <v>20</v>
      </c>
      <c r="C82" s="10">
        <f t="shared" ref="C82:H82" si="13">SUBTOTAL(9,C83:C86)</f>
        <v>8419717.0500000007</v>
      </c>
      <c r="D82" s="10">
        <f t="shared" si="13"/>
        <v>8854857.040000001</v>
      </c>
      <c r="E82" s="10">
        <f t="shared" si="13"/>
        <v>302044.41000000003</v>
      </c>
      <c r="F82" s="10">
        <f t="shared" si="13"/>
        <v>9591572.9600000009</v>
      </c>
      <c r="G82" s="10">
        <f t="shared" si="13"/>
        <v>187505.72</v>
      </c>
      <c r="H82" s="10">
        <f t="shared" si="13"/>
        <v>348131.69</v>
      </c>
    </row>
    <row r="83" spans="1:8" x14ac:dyDescent="0.25">
      <c r="A83" s="21" t="s">
        <v>92</v>
      </c>
      <c r="B83" s="11" t="s">
        <v>12</v>
      </c>
      <c r="C83" s="12">
        <v>221360</v>
      </c>
      <c r="D83" s="12">
        <v>224985.85</v>
      </c>
      <c r="E83" s="14">
        <v>202546.3</v>
      </c>
      <c r="F83" s="18">
        <v>247406.11</v>
      </c>
      <c r="G83" s="14">
        <v>67156.22</v>
      </c>
      <c r="H83" s="13">
        <v>257744.27</v>
      </c>
    </row>
    <row r="84" spans="1:8" ht="26.25" x14ac:dyDescent="0.25">
      <c r="A84" s="21" t="s">
        <v>93</v>
      </c>
      <c r="B84" s="11" t="s">
        <v>21</v>
      </c>
      <c r="C84" s="12">
        <v>8075345.2400000002</v>
      </c>
      <c r="D84" s="15">
        <v>8481335.4600000009</v>
      </c>
      <c r="E84" s="14">
        <v>15047.14</v>
      </c>
      <c r="F84" s="18">
        <v>9216632.0500000007</v>
      </c>
      <c r="G84" s="14">
        <v>0</v>
      </c>
      <c r="H84" s="13">
        <v>0</v>
      </c>
    </row>
    <row r="85" spans="1:8" x14ac:dyDescent="0.25">
      <c r="A85" s="21" t="s">
        <v>94</v>
      </c>
      <c r="B85" s="11" t="s">
        <v>13</v>
      </c>
      <c r="C85" s="12">
        <v>123011.81</v>
      </c>
      <c r="D85" s="12">
        <v>148535.73000000001</v>
      </c>
      <c r="E85" s="13">
        <v>84450.97</v>
      </c>
      <c r="F85" s="19">
        <v>127534.8</v>
      </c>
      <c r="G85" s="13">
        <v>120349.5</v>
      </c>
      <c r="H85" s="13">
        <v>90387.42</v>
      </c>
    </row>
    <row r="86" spans="1:8" x14ac:dyDescent="0.25">
      <c r="A86" s="21" t="s">
        <v>95</v>
      </c>
      <c r="B86" s="11" t="s">
        <v>14</v>
      </c>
      <c r="C86" s="14">
        <v>0</v>
      </c>
      <c r="D86" s="12">
        <v>0</v>
      </c>
      <c r="E86" s="13">
        <v>0</v>
      </c>
      <c r="F86" s="19">
        <v>0</v>
      </c>
      <c r="G86" s="13">
        <v>0</v>
      </c>
      <c r="H86" s="13">
        <v>0</v>
      </c>
    </row>
    <row r="87" spans="1:8" x14ac:dyDescent="0.25">
      <c r="A87" s="21" t="s">
        <v>96</v>
      </c>
      <c r="B87" s="4" t="s">
        <v>22</v>
      </c>
      <c r="C87" s="10">
        <f t="shared" ref="C87:H87" si="14">SUBTOTAL(9,C88:C90)</f>
        <v>1150139.49</v>
      </c>
      <c r="D87" s="10">
        <f t="shared" si="14"/>
        <v>1144644.69</v>
      </c>
      <c r="E87" s="10">
        <f t="shared" si="14"/>
        <v>1076212.45</v>
      </c>
      <c r="F87" s="10">
        <f t="shared" si="14"/>
        <v>1523985.71</v>
      </c>
      <c r="G87" s="10">
        <f t="shared" si="14"/>
        <v>459198.25</v>
      </c>
      <c r="H87" s="10">
        <f t="shared" si="14"/>
        <v>1347658.13</v>
      </c>
    </row>
    <row r="88" spans="1:8" x14ac:dyDescent="0.25">
      <c r="A88" s="21" t="s">
        <v>97</v>
      </c>
      <c r="B88" s="11" t="s">
        <v>12</v>
      </c>
      <c r="C88" s="12">
        <v>949183.6</v>
      </c>
      <c r="D88" s="12">
        <v>1039418.5</v>
      </c>
      <c r="E88" s="12">
        <v>927430.47</v>
      </c>
      <c r="F88" s="20">
        <v>1035268.08</v>
      </c>
      <c r="G88" s="12">
        <v>309620.34000000003</v>
      </c>
      <c r="H88" s="13">
        <v>1211275.76</v>
      </c>
    </row>
    <row r="89" spans="1:8" x14ac:dyDescent="0.25">
      <c r="A89" s="21" t="s">
        <v>98</v>
      </c>
      <c r="B89" s="11" t="s">
        <v>13</v>
      </c>
      <c r="C89" s="12">
        <v>200955.89</v>
      </c>
      <c r="D89" s="13">
        <v>105226.19</v>
      </c>
      <c r="E89" s="13">
        <v>148781.98000000001</v>
      </c>
      <c r="F89" s="19">
        <v>488717.63</v>
      </c>
      <c r="G89" s="13">
        <v>149577.91</v>
      </c>
      <c r="H89" s="13">
        <v>136382.37</v>
      </c>
    </row>
    <row r="90" spans="1:8" x14ac:dyDescent="0.25">
      <c r="A90" s="21" t="s">
        <v>99</v>
      </c>
      <c r="B90" s="11" t="s">
        <v>14</v>
      </c>
      <c r="C90" s="12">
        <v>0</v>
      </c>
      <c r="D90" s="13">
        <v>0</v>
      </c>
      <c r="E90" s="13">
        <v>0</v>
      </c>
      <c r="F90" s="19">
        <v>0</v>
      </c>
      <c r="G90" s="13">
        <v>0</v>
      </c>
      <c r="H90" s="13">
        <v>0</v>
      </c>
    </row>
    <row r="94" spans="1:8" x14ac:dyDescent="0.25">
      <c r="A94" s="2" t="s">
        <v>42</v>
      </c>
      <c r="B94" s="2" t="s">
        <v>43</v>
      </c>
      <c r="C94" s="33" t="s">
        <v>103</v>
      </c>
      <c r="D94" s="33" t="s">
        <v>104</v>
      </c>
      <c r="E94" s="33" t="s">
        <v>105</v>
      </c>
      <c r="F94" s="33" t="s">
        <v>106</v>
      </c>
      <c r="G94" s="33" t="s">
        <v>107</v>
      </c>
      <c r="H94" s="33" t="s">
        <v>108</v>
      </c>
    </row>
    <row r="95" spans="1:8" x14ac:dyDescent="0.25">
      <c r="A95" s="1" t="s">
        <v>44</v>
      </c>
      <c r="B95" s="4" t="s">
        <v>119</v>
      </c>
      <c r="C95" s="22">
        <f>SUM(C96)</f>
        <v>0</v>
      </c>
      <c r="D95" s="22">
        <f>SUM(D96)</f>
        <v>0</v>
      </c>
      <c r="E95" s="22">
        <f>SUM(E96)</f>
        <v>0</v>
      </c>
      <c r="F95" s="22">
        <f>SUM(F96)</f>
        <v>0</v>
      </c>
      <c r="G95" s="22">
        <f>SUM(G96)</f>
        <v>0</v>
      </c>
      <c r="H95" s="31">
        <v>15486.52</v>
      </c>
    </row>
    <row r="96" spans="1:8" x14ac:dyDescent="0.25">
      <c r="A96" s="1" t="s">
        <v>45</v>
      </c>
      <c r="B96" s="11" t="s">
        <v>13</v>
      </c>
      <c r="C96" s="29"/>
      <c r="D96" s="29"/>
      <c r="E96" s="29"/>
      <c r="F96" s="29"/>
      <c r="G96" s="3"/>
      <c r="H96" s="3"/>
    </row>
    <row r="97" spans="1:8" x14ac:dyDescent="0.25">
      <c r="A97" s="1"/>
      <c r="B97" s="4"/>
      <c r="C97" s="3"/>
      <c r="D97" s="3"/>
      <c r="E97" s="3"/>
      <c r="F97" s="3"/>
      <c r="G97" s="3"/>
      <c r="H97" s="3"/>
    </row>
    <row r="98" spans="1:8" x14ac:dyDescent="0.25">
      <c r="A98" s="1"/>
      <c r="B98" s="5"/>
      <c r="C98" s="3"/>
      <c r="D98" s="3"/>
      <c r="E98" s="3"/>
      <c r="F98" s="3"/>
      <c r="G98" s="3"/>
      <c r="H98" s="3"/>
    </row>
  </sheetData>
  <mergeCells count="1">
    <mergeCell ref="A1:H1"/>
  </mergeCells>
  <phoneticPr fontId="4" type="noConversion"/>
  <pageMargins left="0.29166666666666669" right="0.26041666666666669" top="1.5625" bottom="0.58493589743589747" header="0.31496062000000002" footer="0.31496062000000002"/>
  <pageSetup paperSize="9" orientation="landscape" horizontalDpi="0" verticalDpi="0" r:id="rId1"/>
  <headerFooter>
    <oddHeader xml:space="preserve">&amp;C&amp;G&amp;R&amp;10Contrato de Gestão 001/2011 - SEAD / OVG
Execução Orçamentária Mensal
Regime de Apuração 2018
</oddHeader>
    <oddFooter>&amp;C&amp;10&amp;P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Barsanulfo da Silva</dc:creator>
  <cp:lastModifiedBy>Renata Ferreira dos Santos</cp:lastModifiedBy>
  <cp:lastPrinted>2021-07-30T19:01:08Z</cp:lastPrinted>
  <dcterms:created xsi:type="dcterms:W3CDTF">2021-07-12T21:39:46Z</dcterms:created>
  <dcterms:modified xsi:type="dcterms:W3CDTF">2021-10-08T20:24:57Z</dcterms:modified>
</cp:coreProperties>
</file>