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9\"/>
    </mc:Choice>
  </mc:AlternateContent>
  <xr:revisionPtr revIDLastSave="0" documentId="13_ncr:1_{15052627-D79D-4391-95BD-80024DFA107B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G4" i="1"/>
  <c r="G3" i="1"/>
  <c r="F4" i="1"/>
  <c r="F3" i="1"/>
  <c r="E4" i="1"/>
  <c r="E3" i="1"/>
  <c r="D4" i="1"/>
  <c r="G12" i="1"/>
  <c r="F12" i="1" l="1"/>
  <c r="E12" i="1"/>
  <c r="E20" i="1"/>
  <c r="E31" i="1"/>
  <c r="E30" i="1"/>
  <c r="D12" i="1"/>
  <c r="D11" i="1"/>
  <c r="D20" i="1"/>
  <c r="D31" i="1"/>
  <c r="D30" i="1"/>
  <c r="D84" i="1"/>
  <c r="C31" i="1"/>
  <c r="C30" i="1"/>
  <c r="H58" i="1"/>
  <c r="H38" i="1"/>
  <c r="F58" i="1" l="1"/>
  <c r="G58" i="1"/>
  <c r="E58" i="1"/>
  <c r="D58" i="1"/>
  <c r="C58" i="1"/>
  <c r="C87" i="1" l="1"/>
  <c r="C70" i="1"/>
  <c r="C54" i="1"/>
  <c r="C46" i="1"/>
  <c r="C42" i="1"/>
  <c r="C38" i="1"/>
  <c r="C34" i="1"/>
  <c r="F87" i="1"/>
  <c r="G87" i="1"/>
  <c r="H87" i="1"/>
  <c r="F82" i="1"/>
  <c r="G82" i="1"/>
  <c r="H82" i="1"/>
  <c r="F76" i="1"/>
  <c r="G76" i="1"/>
  <c r="H76" i="1"/>
  <c r="F73" i="1"/>
  <c r="G73" i="1"/>
  <c r="H73" i="1"/>
  <c r="F70" i="1"/>
  <c r="G70" i="1"/>
  <c r="H70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6" i="1"/>
  <c r="E73" i="1"/>
  <c r="E70" i="1"/>
  <c r="H33" i="1" l="1"/>
  <c r="G33" i="1"/>
  <c r="F33" i="1"/>
  <c r="D70" i="1" l="1"/>
  <c r="D73" i="1"/>
  <c r="D76" i="1"/>
  <c r="E87" i="1" l="1"/>
  <c r="D87" i="1"/>
  <c r="E82" i="1"/>
  <c r="D82" i="1"/>
  <c r="C82" i="1"/>
  <c r="C76" i="1"/>
  <c r="C73" i="1"/>
  <c r="E66" i="1"/>
  <c r="D66" i="1"/>
  <c r="C66" i="1"/>
  <c r="E62" i="1"/>
  <c r="D62" i="1"/>
  <c r="C62" i="1"/>
  <c r="E54" i="1"/>
  <c r="D54" i="1"/>
  <c r="E50" i="1"/>
  <c r="D50" i="1"/>
  <c r="C50" i="1"/>
  <c r="E46" i="1"/>
  <c r="D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<sst xmlns="http://schemas.openxmlformats.org/spreadsheetml/2006/main" count="178" uniqueCount="116">
  <si>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</si>
  <si>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</si>
  <si>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</si>
  <si>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</si>
  <si>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</si>
  <si>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</si>
  <si>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</si>
  <si>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</si>
  <si>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</si>
  <si>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</si>
  <si>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</si>
  <si>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</si>
  <si>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</si>
  <si>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</si>
  <si>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</si>
  <si>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</si>
  <si>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</si>
  <si>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</si>
  <si>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</si>
  <si>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</si>
  <si>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</si>
  <si>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</si>
  <si>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</si>
  <si>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</si>
  <si>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</si>
  <si>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</si>
  <si>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</si>
  <si>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</si>
  <si>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</si>
  <si>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</si>
  <si>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</si>
  <si>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</si>
  <si>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</si>
  <si>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</si>
  <si>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</si>
  <si>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</si>
  <si>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</si>
  <si>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</si>
  <si>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</si>
  <si>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</si>
  <si>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</si>
  <si>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</si>
  <si>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</si>
  <si>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</si>
  <si>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4.4</t>
  </si>
  <si>
    <t>5.9.2</t>
  </si>
  <si>
    <t>5.11.1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</si>
  <si>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</si>
  <si>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</si>
  <si>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</si>
  <si>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</si>
  <si>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</si>
  <si>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</si>
  <si>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</si>
  <si>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</si>
  <si>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</si>
  <si>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</si>
  <si>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</si>
  <si>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</si>
  <si>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</si>
  <si>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</si>
  <si>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</si>
  <si>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</si>
  <si>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</si>
  <si>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</si>
  <si>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</si>
  <si>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</si>
  <si>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</si>
  <si>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</si>
  <si>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</si>
  <si>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</si>
  <si>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</si>
  <si>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</si>
  <si>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</si>
  <si>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</si>
  <si>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</si>
  <si>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</si>
  <si>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</si>
  <si>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</si>
  <si>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</si>
  <si>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</si>
  <si>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</si>
  <si>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5.9.3</t>
  </si>
  <si>
    <t>5.10.1</t>
  </si>
  <si>
    <t>5.10.2</t>
  </si>
  <si>
    <t>5.10.3</t>
  </si>
  <si>
    <t>5.11</t>
  </si>
  <si>
    <t>5.11.2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</si>
  <si>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</si>
  <si>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</si>
  <si>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</si>
  <si>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</si>
  <si>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</si>
  <si>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</si>
  <si>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</si>
  <si>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</si>
  <si>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5.13.4</t>
  </si>
  <si>
    <t>5.14</t>
  </si>
  <si>
    <t>5.14.1</t>
  </si>
  <si>
    <t>5.14.2</t>
  </si>
  <si>
    <t>5.14.3</t>
  </si>
  <si>
    <t>2.4</t>
  </si>
  <si>
    <t>2.5</t>
  </si>
  <si>
    <t xml:space="preserve"> COMPLEXO GERONTOLÓGICO SAGRADA FAMÍLIA - CGSF</t>
  </si>
  <si>
    <t xml:space="preserve">CENTRO DE CONVIVÊNCIA DE IDOSOS VILA VIDA - CCIVV </t>
  </si>
  <si>
    <t xml:space="preserve">CENTRO DE CONVIVÊNCIA DE IDOSOS CÂNDIDA DE MORAIS - CCICM </t>
  </si>
  <si>
    <t>CENTRO DE CONVICÊNCIA DE IDOSOS NORTE FERROVIÁRIO - CCINF</t>
  </si>
  <si>
    <t xml:space="preserve">CENTRO DE CONVIVÊNCIA DE ADOLESCENTES NOVO MUNDO - CCANM </t>
  </si>
  <si>
    <t>CENTRO SOCIAL DONA GERCINA BORGES - CSDGB</t>
  </si>
  <si>
    <t>GERÊNCIA DE ASSESSORAMENTO E BENEFÍCIO (GASSBE)</t>
  </si>
  <si>
    <t>CENTRO GOIANO DE VOLUNTÁRIOS - CGV</t>
  </si>
  <si>
    <t xml:space="preserve"> SHOW DE NATAL</t>
  </si>
  <si>
    <t>RESTAURANTE CIDADÃO</t>
  </si>
  <si>
    <t>5.12.4</t>
  </si>
  <si>
    <t>5.12.5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</si>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</sst>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1" fillId="3" borderId="1" xfId="1" applyFont="1" applyFill="1" applyBorder="1"/>
    <xf numFmtId="0" fontId="5" fillId="0" borderId="2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E24138BC-32DC-4990-A556-0FD5DCF15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90"/>
  <sheetViews>
    <sheetView tabSelected="1" view="pageLayout" topLeftCell="A82" zoomScaleNormal="100" workbookViewId="0">
      <selection activeCell="C87" sqref="C87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27">
        <v>2019</v>
      </c>
      <c r="B1" s="27"/>
      <c r="C1" s="27"/>
      <c r="D1" s="27"/>
      <c r="E1" s="27"/>
      <c r="F1" s="27"/>
      <c r="G1" s="27"/>
      <c r="H1" s="27"/>
    </row>
    <row r="2" spans="1:8" ht="24.75" customHeight="1" x14ac:dyDescent="0.25">
      <c r="A2" s="23" t="s">
        <v>28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25">
      <c r="A3" s="1" t="s">
        <v>29</v>
      </c>
      <c r="B3" s="1" t="s">
        <v>7</v>
      </c>
      <c r="C3" s="3">
        <v>1204637.5299999993</v>
      </c>
      <c r="D3" s="3">
        <v>1472359.2799999993</v>
      </c>
      <c r="E3" s="3">
        <f>12047791.99-1603242.87-9123013.4</f>
        <v>1321535.7200000007</v>
      </c>
      <c r="F3" s="3">
        <f>12162020.36-1704527.93-9123013.4</f>
        <v>1334479.0299999993</v>
      </c>
      <c r="G3" s="3">
        <f>13022576.19-1757505.77-9123013.4</f>
        <v>2142057.0199999996</v>
      </c>
      <c r="H3" s="3">
        <v>1913023.0199999996</v>
      </c>
    </row>
    <row r="4" spans="1:8" x14ac:dyDescent="0.25">
      <c r="A4" s="1" t="s">
        <v>30</v>
      </c>
      <c r="B4" s="1" t="s">
        <v>8</v>
      </c>
      <c r="C4" s="3">
        <v>10862251.17</v>
      </c>
      <c r="D4" s="3">
        <f>9323613.4+1614096.1</f>
        <v>10937709.5</v>
      </c>
      <c r="E4" s="3">
        <f>9123013.4+1603242.87</f>
        <v>10726256.27</v>
      </c>
      <c r="F4" s="3">
        <f>9123013.4+1704527.93</f>
        <v>10827541.33</v>
      </c>
      <c r="G4" s="3">
        <f>9123013.4+1757505.77</f>
        <v>10880519.17</v>
      </c>
      <c r="H4" s="3">
        <f>1543270.47+9105120</f>
        <v>10648390.470000001</v>
      </c>
    </row>
    <row r="5" spans="1:8" x14ac:dyDescent="0.25">
      <c r="A5" s="1" t="s">
        <v>31</v>
      </c>
      <c r="B5" s="1" t="s">
        <v>9</v>
      </c>
      <c r="C5" s="3">
        <v>3414463.81</v>
      </c>
      <c r="D5" s="3">
        <v>3415751.84</v>
      </c>
      <c r="E5" s="3">
        <v>3539646.16</v>
      </c>
      <c r="F5" s="3">
        <v>3550765.97</v>
      </c>
      <c r="G5" s="3">
        <v>3550765.97</v>
      </c>
      <c r="H5" s="3">
        <v>3550765.97</v>
      </c>
    </row>
    <row r="6" spans="1:8" x14ac:dyDescent="0.25">
      <c r="A6" s="1" t="s">
        <v>32</v>
      </c>
      <c r="B6" s="1" t="s">
        <v>10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x14ac:dyDescent="0.25">
      <c r="A7" s="1" t="s">
        <v>33</v>
      </c>
      <c r="B7" s="1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34</v>
      </c>
      <c r="B10" s="22" t="s">
        <v>13</v>
      </c>
      <c r="C10" s="22" t="s">
        <v>1</v>
      </c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6</v>
      </c>
    </row>
    <row r="11" spans="1:8" x14ac:dyDescent="0.25">
      <c r="A11" s="1" t="s">
        <v>35</v>
      </c>
      <c r="B11" s="1" t="s">
        <v>7</v>
      </c>
      <c r="C11" s="3">
        <v>2397073.42</v>
      </c>
      <c r="D11" s="3">
        <f>7259308.6-D13</f>
        <v>4422950.0199999996</v>
      </c>
      <c r="E11" s="3">
        <v>1204570.23</v>
      </c>
      <c r="F11" s="25">
        <v>1472291.98</v>
      </c>
      <c r="G11" s="3">
        <v>1321446.22</v>
      </c>
      <c r="H11" s="26">
        <v>0</v>
      </c>
    </row>
    <row r="12" spans="1:8" x14ac:dyDescent="0.25">
      <c r="A12" s="1" t="s">
        <v>36</v>
      </c>
      <c r="B12" s="1" t="s">
        <v>8</v>
      </c>
      <c r="C12" s="3">
        <v>0</v>
      </c>
      <c r="D12" s="3">
        <f>1659747.5+9105120</f>
        <v>10764867.5</v>
      </c>
      <c r="E12" s="3">
        <f>1757131.17+8223613.4</f>
        <v>9980744.5700000003</v>
      </c>
      <c r="F12" s="25">
        <f>3217325.51+9123006.67</f>
        <v>12340332.18</v>
      </c>
      <c r="G12" s="3">
        <f>1551139.9+8123004.45</f>
        <v>9674144.3499999996</v>
      </c>
      <c r="H12" s="26">
        <v>9791786.4299999997</v>
      </c>
    </row>
    <row r="13" spans="1:8" x14ac:dyDescent="0.25">
      <c r="A13" s="1" t="s">
        <v>37</v>
      </c>
      <c r="B13" s="1" t="s">
        <v>9</v>
      </c>
      <c r="C13" s="3">
        <v>1103417.1600000001</v>
      </c>
      <c r="D13" s="3">
        <v>2836358.58</v>
      </c>
      <c r="E13" s="3">
        <v>2886620.45</v>
      </c>
      <c r="F13" s="3">
        <v>2865512.92</v>
      </c>
      <c r="G13" s="3">
        <v>2860349.78</v>
      </c>
      <c r="H13" s="26">
        <v>3057169.27</v>
      </c>
    </row>
    <row r="14" spans="1:8" x14ac:dyDescent="0.25">
      <c r="A14" s="1" t="s">
        <v>101</v>
      </c>
      <c r="B14" s="1" t="s">
        <v>10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6">
        <v>0</v>
      </c>
    </row>
    <row r="15" spans="1:8" x14ac:dyDescent="0.25">
      <c r="A15" s="1" t="s">
        <v>102</v>
      </c>
      <c r="B15" s="1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6">
        <v>0</v>
      </c>
    </row>
    <row r="18" spans="1:8" ht="30" x14ac:dyDescent="0.25">
      <c r="A18" s="2" t="s">
        <v>38</v>
      </c>
      <c r="B18" s="24" t="s">
        <v>12</v>
      </c>
      <c r="C18" s="22" t="s">
        <v>1</v>
      </c>
      <c r="D18" s="22" t="s">
        <v>2</v>
      </c>
      <c r="E18" s="22" t="s">
        <v>3</v>
      </c>
      <c r="F18" s="22" t="s">
        <v>4</v>
      </c>
      <c r="G18" s="22" t="s">
        <v>5</v>
      </c>
      <c r="H18" s="22" t="s">
        <v>6</v>
      </c>
    </row>
    <row r="19" spans="1:8" x14ac:dyDescent="0.25">
      <c r="A19" s="1" t="s">
        <v>39</v>
      </c>
      <c r="B19" s="1" t="s">
        <v>7</v>
      </c>
      <c r="C19" s="3">
        <v>326854.78000000003</v>
      </c>
      <c r="D19" s="3">
        <v>362067.22</v>
      </c>
      <c r="E19" s="3">
        <v>2192600.4900000002</v>
      </c>
      <c r="F19" s="3">
        <v>2371631.2000000002</v>
      </c>
      <c r="G19" s="3">
        <v>3267884.63</v>
      </c>
      <c r="H19" s="3">
        <v>4186909.97</v>
      </c>
    </row>
    <row r="20" spans="1:8" x14ac:dyDescent="0.25">
      <c r="A20" s="1" t="s">
        <v>40</v>
      </c>
      <c r="B20" s="1" t="s">
        <v>8</v>
      </c>
      <c r="C20" s="3">
        <v>822508.33</v>
      </c>
      <c r="D20" s="3">
        <f>59453.76+214080.56</f>
        <v>273534.32</v>
      </c>
      <c r="E20" s="3">
        <f>516954.8+2648091.97</f>
        <v>3165046.77</v>
      </c>
      <c r="F20" s="3">
        <v>3626773.95</v>
      </c>
      <c r="G20" s="3">
        <v>5372002.4500000002</v>
      </c>
      <c r="H20" s="3">
        <v>6326529.4699999997</v>
      </c>
    </row>
    <row r="28" spans="1:8" x14ac:dyDescent="0.25">
      <c r="A28" s="2" t="s">
        <v>41</v>
      </c>
      <c r="B28" s="2" t="s">
        <v>14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ht="28.5" customHeight="1" x14ac:dyDescent="0.25">
      <c r="A29" s="1" t="s">
        <v>42</v>
      </c>
      <c r="B29" s="4" t="s">
        <v>15</v>
      </c>
      <c r="C29" s="3">
        <v>1406.11</v>
      </c>
      <c r="D29" s="3">
        <v>8650.7900000000009</v>
      </c>
      <c r="E29" s="3">
        <v>8292.1</v>
      </c>
      <c r="F29" s="25">
        <v>11729.05</v>
      </c>
      <c r="G29" s="25">
        <v>17546.810000000001</v>
      </c>
      <c r="H29" s="3">
        <v>19647.330000000002</v>
      </c>
    </row>
    <row r="30" spans="1:8" ht="28.5" customHeight="1" x14ac:dyDescent="0.25">
      <c r="A30" s="1" t="s">
        <v>43</v>
      </c>
      <c r="B30" s="4" t="s">
        <v>16</v>
      </c>
      <c r="C30" s="3">
        <f>1056.39+1494.92</f>
        <v>2551.3100000000004</v>
      </c>
      <c r="D30" s="3">
        <f>1407.79+8106.55</f>
        <v>9514.34</v>
      </c>
      <c r="E30" s="3">
        <f>3771.3+11478</f>
        <v>15249.3</v>
      </c>
      <c r="F30" s="25">
        <v>24211.29</v>
      </c>
      <c r="G30" s="25">
        <v>30570.99</v>
      </c>
      <c r="H30" s="3">
        <v>30784.93</v>
      </c>
    </row>
    <row r="31" spans="1:8" ht="28.5" customHeight="1" x14ac:dyDescent="0.25">
      <c r="A31" s="1" t="s">
        <v>44</v>
      </c>
      <c r="B31" s="5" t="s">
        <v>115</v>
      </c>
      <c r="C31" s="3">
        <f>14891.72+0.6+593.35</f>
        <v>15485.67</v>
      </c>
      <c r="D31" s="3">
        <f>966.22+4.6+6.74</f>
        <v>977.56000000000006</v>
      </c>
      <c r="E31" s="3">
        <f>10022.25+338.35</f>
        <v>10360.6</v>
      </c>
      <c r="F31" s="25">
        <v>609.41</v>
      </c>
      <c r="G31" s="25">
        <v>1721.86</v>
      </c>
      <c r="H31" s="3">
        <v>19252.43</v>
      </c>
    </row>
    <row r="33" spans="1:8" ht="26.25" x14ac:dyDescent="0.25">
      <c r="A33" s="6" t="s">
        <v>47</v>
      </c>
      <c r="B33" s="7" t="s">
        <v>17</v>
      </c>
      <c r="C33" s="8">
        <f t="shared" ref="C33:H33" si="0">SUBTOTAL(9,C34:C90)</f>
        <v>4033690.34</v>
      </c>
      <c r="D33" s="8">
        <f t="shared" si="0"/>
        <v>13321273.069999998</v>
      </c>
      <c r="E33" s="8">
        <f t="shared" si="0"/>
        <v>13465079.360000001</v>
      </c>
      <c r="F33" s="8">
        <f t="shared" si="0"/>
        <v>15755704.899999999</v>
      </c>
      <c r="G33" s="8">
        <f t="shared" si="0"/>
        <v>12032227.65</v>
      </c>
      <c r="H33" s="8">
        <f t="shared" si="0"/>
        <v>12147838.499999998</v>
      </c>
    </row>
    <row r="34" spans="1:8" ht="51.75" x14ac:dyDescent="0.25">
      <c r="A34" s="21" t="s">
        <v>48</v>
      </c>
      <c r="B34" s="9" t="s">
        <v>103</v>
      </c>
      <c r="C34" s="10">
        <f t="shared" ref="C34:H34" si="1">SUBTOTAL(9,C35:C37)</f>
        <v>456640.19999999995</v>
      </c>
      <c r="D34" s="10">
        <f t="shared" si="1"/>
        <v>603625.37</v>
      </c>
      <c r="E34" s="10">
        <f t="shared" si="1"/>
        <v>617629.90999999992</v>
      </c>
      <c r="F34" s="10">
        <f t="shared" si="1"/>
        <v>595024.74</v>
      </c>
      <c r="G34" s="10">
        <f t="shared" si="1"/>
        <v>509730.6</v>
      </c>
      <c r="H34" s="10">
        <f t="shared" si="1"/>
        <v>516468.02</v>
      </c>
    </row>
    <row r="35" spans="1:8" x14ac:dyDescent="0.25">
      <c r="A35" s="21" t="s">
        <v>49</v>
      </c>
      <c r="B35" s="11" t="s">
        <v>18</v>
      </c>
      <c r="C35" s="12">
        <v>289720.34999999998</v>
      </c>
      <c r="D35" s="12">
        <v>341936.88</v>
      </c>
      <c r="E35" s="12">
        <v>307003.8</v>
      </c>
      <c r="F35" s="12">
        <v>384962.32</v>
      </c>
      <c r="G35" s="12">
        <v>353613.2</v>
      </c>
      <c r="H35" s="13">
        <v>371892.67</v>
      </c>
    </row>
    <row r="36" spans="1:8" x14ac:dyDescent="0.25">
      <c r="A36" s="21" t="s">
        <v>50</v>
      </c>
      <c r="B36" s="11" t="s">
        <v>19</v>
      </c>
      <c r="C36" s="12">
        <v>166919.85</v>
      </c>
      <c r="D36" s="12">
        <v>261688.49</v>
      </c>
      <c r="E36" s="12">
        <v>310626.11</v>
      </c>
      <c r="F36" s="12">
        <v>194632.42</v>
      </c>
      <c r="G36" s="12">
        <v>156117.4</v>
      </c>
      <c r="H36" s="13">
        <v>144575.35</v>
      </c>
    </row>
    <row r="37" spans="1:8" x14ac:dyDescent="0.25">
      <c r="A37" s="21" t="s">
        <v>51</v>
      </c>
      <c r="B37" s="11" t="s">
        <v>20</v>
      </c>
      <c r="C37" s="12">
        <v>0</v>
      </c>
      <c r="D37" s="12">
        <v>0</v>
      </c>
      <c r="E37" s="12">
        <v>0</v>
      </c>
      <c r="F37" s="12">
        <v>15430</v>
      </c>
      <c r="G37" s="12">
        <v>0</v>
      </c>
      <c r="H37" s="13">
        <v>0</v>
      </c>
    </row>
    <row r="38" spans="1:8" ht="51.75" x14ac:dyDescent="0.25">
      <c r="A38" s="21" t="s">
        <v>52</v>
      </c>
      <c r="B38" s="9" t="s">
        <v>104</v>
      </c>
      <c r="C38" s="10">
        <f t="shared" ref="C38:H38" si="2">SUBTOTAL(9,C39:C41)</f>
        <v>144310.44</v>
      </c>
      <c r="D38" s="10">
        <f t="shared" si="2"/>
        <v>167224.81</v>
      </c>
      <c r="E38" s="10">
        <f t="shared" si="2"/>
        <v>178309.77000000002</v>
      </c>
      <c r="F38" s="10">
        <f t="shared" si="2"/>
        <v>188759.09999999998</v>
      </c>
      <c r="G38" s="10">
        <f t="shared" si="2"/>
        <v>161660.01</v>
      </c>
      <c r="H38" s="10">
        <f t="shared" si="2"/>
        <v>161385.14000000001</v>
      </c>
    </row>
    <row r="39" spans="1:8" x14ac:dyDescent="0.25">
      <c r="A39" s="21" t="s">
        <v>53</v>
      </c>
      <c r="B39" s="11" t="s">
        <v>18</v>
      </c>
      <c r="C39" s="12">
        <v>119838.86</v>
      </c>
      <c r="D39" s="12">
        <v>119278.47</v>
      </c>
      <c r="E39" s="12">
        <v>116921.22</v>
      </c>
      <c r="F39" s="12">
        <v>149193.43</v>
      </c>
      <c r="G39" s="12">
        <v>125519.66</v>
      </c>
      <c r="H39" s="13">
        <v>132639.07</v>
      </c>
    </row>
    <row r="40" spans="1:8" x14ac:dyDescent="0.25">
      <c r="A40" s="21" t="s">
        <v>54</v>
      </c>
      <c r="B40" s="11" t="s">
        <v>19</v>
      </c>
      <c r="C40" s="14">
        <v>24471.58</v>
      </c>
      <c r="D40" s="12">
        <v>47946.34</v>
      </c>
      <c r="E40" s="14">
        <v>61388.55</v>
      </c>
      <c r="F40" s="14">
        <v>39565.67</v>
      </c>
      <c r="G40" s="14">
        <v>36140.35</v>
      </c>
      <c r="H40" s="13">
        <v>28746.07</v>
      </c>
    </row>
    <row r="41" spans="1:8" x14ac:dyDescent="0.25">
      <c r="A41" s="21" t="s">
        <v>55</v>
      </c>
      <c r="B41" s="11" t="s">
        <v>20</v>
      </c>
      <c r="C41" s="14">
        <v>0</v>
      </c>
      <c r="D41" s="12">
        <v>0</v>
      </c>
      <c r="E41" s="14">
        <v>0</v>
      </c>
      <c r="F41" s="14">
        <v>0</v>
      </c>
      <c r="G41" s="14">
        <v>0</v>
      </c>
      <c r="H41" s="13">
        <v>0</v>
      </c>
    </row>
    <row r="42" spans="1:8" ht="51.75" x14ac:dyDescent="0.25">
      <c r="A42" s="21" t="s">
        <v>56</v>
      </c>
      <c r="B42" s="9" t="s">
        <v>105</v>
      </c>
      <c r="C42" s="10">
        <f t="shared" ref="C42:H42" si="3">SUBTOTAL(9,C43:C45)</f>
        <v>159912.97</v>
      </c>
      <c r="D42" s="10">
        <f t="shared" si="3"/>
        <v>224562.61</v>
      </c>
      <c r="E42" s="10">
        <f t="shared" si="3"/>
        <v>167702.77000000002</v>
      </c>
      <c r="F42" s="10">
        <f t="shared" si="3"/>
        <v>125275.36</v>
      </c>
      <c r="G42" s="10">
        <f t="shared" si="3"/>
        <v>104757.82999999999</v>
      </c>
      <c r="H42" s="10">
        <f t="shared" si="3"/>
        <v>95301.25</v>
      </c>
    </row>
    <row r="43" spans="1:8" x14ac:dyDescent="0.25">
      <c r="A43" s="21" t="s">
        <v>57</v>
      </c>
      <c r="B43" s="11" t="s">
        <v>18</v>
      </c>
      <c r="C43" s="14">
        <v>91413.14</v>
      </c>
      <c r="D43" s="12">
        <v>185048.41</v>
      </c>
      <c r="E43" s="14">
        <v>80683.210000000006</v>
      </c>
      <c r="F43" s="14">
        <v>89543.81</v>
      </c>
      <c r="G43" s="14">
        <v>68669.98</v>
      </c>
      <c r="H43" s="13">
        <v>65478.37</v>
      </c>
    </row>
    <row r="44" spans="1:8" x14ac:dyDescent="0.25">
      <c r="A44" s="21" t="s">
        <v>58</v>
      </c>
      <c r="B44" s="11" t="s">
        <v>19</v>
      </c>
      <c r="C44" s="14">
        <v>68499.83</v>
      </c>
      <c r="D44" s="12">
        <v>39514.199999999997</v>
      </c>
      <c r="E44" s="13">
        <v>87019.56</v>
      </c>
      <c r="F44" s="14">
        <v>35731.550000000003</v>
      </c>
      <c r="G44" s="14">
        <v>36087.85</v>
      </c>
      <c r="H44" s="13">
        <v>29822.880000000001</v>
      </c>
    </row>
    <row r="45" spans="1:8" x14ac:dyDescent="0.25">
      <c r="A45" s="21" t="s">
        <v>59</v>
      </c>
      <c r="B45" s="11" t="s">
        <v>20</v>
      </c>
      <c r="C45" s="14">
        <v>0</v>
      </c>
      <c r="D45" s="12">
        <v>0</v>
      </c>
      <c r="E45" s="14">
        <v>0</v>
      </c>
      <c r="F45" s="14">
        <v>0</v>
      </c>
      <c r="G45" s="14">
        <v>0</v>
      </c>
      <c r="H45" s="13">
        <v>0</v>
      </c>
    </row>
    <row r="46" spans="1:8" ht="51.75" x14ac:dyDescent="0.25">
      <c r="A46" s="21" t="s">
        <v>60</v>
      </c>
      <c r="B46" s="9" t="s">
        <v>106</v>
      </c>
      <c r="C46" s="10">
        <f t="shared" ref="C46:H46" si="4">SUBTOTAL(9,C47:C49)</f>
        <v>116655.22</v>
      </c>
      <c r="D46" s="10">
        <f t="shared" si="4"/>
        <v>174507.84</v>
      </c>
      <c r="E46" s="10">
        <f t="shared" si="4"/>
        <v>151921.91999999998</v>
      </c>
      <c r="F46" s="10">
        <f t="shared" si="4"/>
        <v>102107.36</v>
      </c>
      <c r="G46" s="10">
        <f t="shared" si="4"/>
        <v>127029.07</v>
      </c>
      <c r="H46" s="10">
        <f t="shared" si="4"/>
        <v>80583.75</v>
      </c>
    </row>
    <row r="47" spans="1:8" x14ac:dyDescent="0.25">
      <c r="A47" s="21" t="s">
        <v>61</v>
      </c>
      <c r="B47" s="11" t="s">
        <v>18</v>
      </c>
      <c r="C47" s="14">
        <v>62660.05</v>
      </c>
      <c r="D47" s="12">
        <v>106865.23</v>
      </c>
      <c r="E47" s="14">
        <v>63165.45</v>
      </c>
      <c r="F47" s="14">
        <v>61534.97</v>
      </c>
      <c r="G47" s="14">
        <v>68526.080000000002</v>
      </c>
      <c r="H47" s="13">
        <v>51225.01</v>
      </c>
    </row>
    <row r="48" spans="1:8" x14ac:dyDescent="0.25">
      <c r="A48" s="21" t="s">
        <v>62</v>
      </c>
      <c r="B48" s="11" t="s">
        <v>19</v>
      </c>
      <c r="C48" s="14">
        <v>53995.17</v>
      </c>
      <c r="D48" s="12">
        <v>67642.61</v>
      </c>
      <c r="E48" s="14">
        <v>88756.47</v>
      </c>
      <c r="F48" s="14">
        <v>40572.39</v>
      </c>
      <c r="G48" s="14">
        <v>58502.99</v>
      </c>
      <c r="H48" s="13">
        <v>29358.74</v>
      </c>
    </row>
    <row r="49" spans="1:8" x14ac:dyDescent="0.25">
      <c r="A49" s="21" t="s">
        <v>63</v>
      </c>
      <c r="B49" s="11" t="s">
        <v>20</v>
      </c>
      <c r="C49" s="14">
        <v>0</v>
      </c>
      <c r="D49" s="12">
        <v>0</v>
      </c>
      <c r="E49" s="14">
        <v>0</v>
      </c>
      <c r="F49" s="14">
        <v>0</v>
      </c>
      <c r="G49" s="14">
        <v>0</v>
      </c>
      <c r="H49" s="13">
        <v>0</v>
      </c>
    </row>
    <row r="50" spans="1:8" ht="51.75" x14ac:dyDescent="0.25">
      <c r="A50" s="21" t="s">
        <v>64</v>
      </c>
      <c r="B50" s="9" t="s">
        <v>107</v>
      </c>
      <c r="C50" s="10">
        <f t="shared" ref="C50:H50" si="5">SUBTOTAL(9,C51:C53)</f>
        <v>67596.37</v>
      </c>
      <c r="D50" s="10">
        <f t="shared" si="5"/>
        <v>114936.99</v>
      </c>
      <c r="E50" s="10">
        <f t="shared" si="5"/>
        <v>113287.45000000001</v>
      </c>
      <c r="F50" s="10">
        <f t="shared" si="5"/>
        <v>113004.38</v>
      </c>
      <c r="G50" s="10">
        <f t="shared" si="5"/>
        <v>94116.28</v>
      </c>
      <c r="H50" s="10">
        <f t="shared" si="5"/>
        <v>80831.509999999995</v>
      </c>
    </row>
    <row r="51" spans="1:8" x14ac:dyDescent="0.25">
      <c r="A51" s="21" t="s">
        <v>65</v>
      </c>
      <c r="B51" s="11" t="s">
        <v>18</v>
      </c>
      <c r="C51" s="14">
        <v>58175.89</v>
      </c>
      <c r="D51" s="12">
        <v>46616.78</v>
      </c>
      <c r="E51" s="14">
        <v>49484.01</v>
      </c>
      <c r="F51" s="14">
        <v>79157.69</v>
      </c>
      <c r="G51" s="14">
        <v>57646.96</v>
      </c>
      <c r="H51" s="13">
        <v>52484.63</v>
      </c>
    </row>
    <row r="52" spans="1:8" x14ac:dyDescent="0.25">
      <c r="A52" s="21" t="s">
        <v>66</v>
      </c>
      <c r="B52" s="11" t="s">
        <v>19</v>
      </c>
      <c r="C52" s="14">
        <v>9420.48</v>
      </c>
      <c r="D52" s="12">
        <v>68320.210000000006</v>
      </c>
      <c r="E52" s="14">
        <v>63803.44</v>
      </c>
      <c r="F52" s="14">
        <v>33846.69</v>
      </c>
      <c r="G52" s="14">
        <v>36469.32</v>
      </c>
      <c r="H52" s="13">
        <v>28346.880000000001</v>
      </c>
    </row>
    <row r="53" spans="1:8" x14ac:dyDescent="0.25">
      <c r="A53" s="21" t="s">
        <v>67</v>
      </c>
      <c r="B53" s="11" t="s">
        <v>20</v>
      </c>
      <c r="C53" s="12">
        <v>0</v>
      </c>
      <c r="D53" s="15">
        <v>0</v>
      </c>
      <c r="E53" s="16">
        <v>0</v>
      </c>
      <c r="F53" s="16">
        <v>0</v>
      </c>
      <c r="G53" s="14">
        <v>0</v>
      </c>
      <c r="H53" s="17">
        <v>0</v>
      </c>
    </row>
    <row r="54" spans="1:8" ht="39" x14ac:dyDescent="0.25">
      <c r="A54" s="21" t="s">
        <v>68</v>
      </c>
      <c r="B54" s="9" t="s">
        <v>108</v>
      </c>
      <c r="C54" s="10">
        <f t="shared" ref="C54:H54" si="6">SUBTOTAL(9,C55:C57)</f>
        <v>101882.37</v>
      </c>
      <c r="D54" s="10">
        <f t="shared" si="6"/>
        <v>101224.65999999999</v>
      </c>
      <c r="E54" s="10">
        <f t="shared" si="6"/>
        <v>107541.48999999999</v>
      </c>
      <c r="F54" s="10">
        <f t="shared" si="6"/>
        <v>106576.76000000001</v>
      </c>
      <c r="G54" s="10">
        <f t="shared" si="6"/>
        <v>101384.53</v>
      </c>
      <c r="H54" s="10">
        <f t="shared" si="6"/>
        <v>84708.53</v>
      </c>
    </row>
    <row r="55" spans="1:8" x14ac:dyDescent="0.25">
      <c r="A55" s="21" t="s">
        <v>69</v>
      </c>
      <c r="B55" s="11" t="s">
        <v>18</v>
      </c>
      <c r="C55" s="14">
        <v>88763.05</v>
      </c>
      <c r="D55" s="12">
        <v>74069.679999999993</v>
      </c>
      <c r="E55" s="14">
        <v>76766.95</v>
      </c>
      <c r="F55" s="14">
        <v>90297.52</v>
      </c>
      <c r="G55" s="14">
        <v>86707.21</v>
      </c>
      <c r="H55" s="13">
        <v>64821.78</v>
      </c>
    </row>
    <row r="56" spans="1:8" x14ac:dyDescent="0.25">
      <c r="A56" s="21" t="s">
        <v>70</v>
      </c>
      <c r="B56" s="11" t="s">
        <v>19</v>
      </c>
      <c r="C56" s="14">
        <v>13119.32</v>
      </c>
      <c r="D56" s="12">
        <v>27154.98</v>
      </c>
      <c r="E56" s="14">
        <v>30774.54</v>
      </c>
      <c r="F56" s="14">
        <v>16279.24</v>
      </c>
      <c r="G56" s="14">
        <v>14677.32</v>
      </c>
      <c r="H56" s="13">
        <v>19886.75</v>
      </c>
    </row>
    <row r="57" spans="1:8" x14ac:dyDescent="0.25">
      <c r="A57" s="21" t="s">
        <v>71</v>
      </c>
      <c r="B57" s="11" t="s">
        <v>20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72</v>
      </c>
      <c r="B58" s="4" t="s">
        <v>109</v>
      </c>
      <c r="C58" s="10">
        <f t="shared" ref="C58:H58" si="7">SUBTOTAL(9,C59:C61)</f>
        <v>256033.02000000002</v>
      </c>
      <c r="D58" s="10">
        <f t="shared" si="7"/>
        <v>239718.71</v>
      </c>
      <c r="E58" s="10">
        <f t="shared" si="7"/>
        <v>611817.36</v>
      </c>
      <c r="F58" s="10">
        <f t="shared" si="7"/>
        <v>2070275.37</v>
      </c>
      <c r="G58" s="10">
        <f t="shared" si="7"/>
        <v>361904.11</v>
      </c>
      <c r="H58" s="10">
        <f t="shared" si="7"/>
        <v>438540.08999999997</v>
      </c>
    </row>
    <row r="59" spans="1:8" x14ac:dyDescent="0.25">
      <c r="A59" s="21" t="s">
        <v>73</v>
      </c>
      <c r="B59" s="11" t="s">
        <v>18</v>
      </c>
      <c r="C59" s="14">
        <v>200657.76</v>
      </c>
      <c r="D59" s="12">
        <v>157033.56</v>
      </c>
      <c r="E59" s="14">
        <v>166300.13</v>
      </c>
      <c r="F59" s="14">
        <v>200835.28</v>
      </c>
      <c r="G59" s="14">
        <v>185087.91</v>
      </c>
      <c r="H59" s="13">
        <v>201564.58</v>
      </c>
    </row>
    <row r="60" spans="1:8" x14ac:dyDescent="0.25">
      <c r="A60" s="21" t="s">
        <v>74</v>
      </c>
      <c r="B60" s="11" t="s">
        <v>19</v>
      </c>
      <c r="C60" s="14">
        <v>55375.26</v>
      </c>
      <c r="D60" s="12">
        <v>82685.149999999994</v>
      </c>
      <c r="E60" s="14">
        <v>445517.23</v>
      </c>
      <c r="F60" s="14">
        <v>1869440.09</v>
      </c>
      <c r="G60" s="14">
        <v>176816.2</v>
      </c>
      <c r="H60" s="13">
        <v>236975.51</v>
      </c>
    </row>
    <row r="61" spans="1:8" x14ac:dyDescent="0.25">
      <c r="A61" s="21" t="s">
        <v>75</v>
      </c>
      <c r="B61" s="11" t="s">
        <v>20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76</v>
      </c>
      <c r="B62" s="4" t="s">
        <v>110</v>
      </c>
      <c r="C62" s="10">
        <f t="shared" ref="C62:H62" si="8">SUBTOTAL(9,C63:C65)</f>
        <v>39517.56</v>
      </c>
      <c r="D62" s="10">
        <f t="shared" si="8"/>
        <v>55019.64</v>
      </c>
      <c r="E62" s="10">
        <f t="shared" si="8"/>
        <v>37795.839999999997</v>
      </c>
      <c r="F62" s="10">
        <f t="shared" si="8"/>
        <v>41900.94</v>
      </c>
      <c r="G62" s="10">
        <f t="shared" si="8"/>
        <v>41360.99</v>
      </c>
      <c r="H62" s="10">
        <f t="shared" si="8"/>
        <v>21665.67</v>
      </c>
    </row>
    <row r="63" spans="1:8" x14ac:dyDescent="0.25">
      <c r="A63" s="21" t="s">
        <v>77</v>
      </c>
      <c r="B63" s="11" t="s">
        <v>18</v>
      </c>
      <c r="C63" s="14">
        <v>35147.14</v>
      </c>
      <c r="D63" s="12">
        <v>39543.839999999997</v>
      </c>
      <c r="E63" s="14">
        <v>22378.41</v>
      </c>
      <c r="F63" s="14">
        <v>32452.880000000001</v>
      </c>
      <c r="G63" s="14">
        <v>22747.96</v>
      </c>
      <c r="H63" s="13">
        <v>20472.919999999998</v>
      </c>
    </row>
    <row r="64" spans="1:8" x14ac:dyDescent="0.25">
      <c r="A64" s="21" t="s">
        <v>78</v>
      </c>
      <c r="B64" s="11" t="s">
        <v>19</v>
      </c>
      <c r="C64" s="14">
        <v>4370.42</v>
      </c>
      <c r="D64" s="12">
        <v>15475.8</v>
      </c>
      <c r="E64" s="14">
        <v>15417.43</v>
      </c>
      <c r="F64" s="14">
        <v>9448.06</v>
      </c>
      <c r="G64" s="14">
        <v>18613.03</v>
      </c>
      <c r="H64" s="13">
        <v>1192.75</v>
      </c>
    </row>
    <row r="65" spans="1:8" x14ac:dyDescent="0.25">
      <c r="A65" s="21" t="s">
        <v>79</v>
      </c>
      <c r="B65" s="11" t="s">
        <v>20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26.25" x14ac:dyDescent="0.25">
      <c r="A66" s="21" t="s">
        <v>80</v>
      </c>
      <c r="B66" s="9" t="s">
        <v>21</v>
      </c>
      <c r="C66" s="10">
        <f t="shared" ref="C66:H66" si="9">SUBTOTAL(9,C67:C69)</f>
        <v>245816.46</v>
      </c>
      <c r="D66" s="10">
        <f t="shared" si="9"/>
        <v>355134.69</v>
      </c>
      <c r="E66" s="10">
        <f t="shared" si="9"/>
        <v>326370.3</v>
      </c>
      <c r="F66" s="10">
        <f t="shared" si="9"/>
        <v>284394.98</v>
      </c>
      <c r="G66" s="10">
        <f t="shared" si="9"/>
        <v>261558.03999999998</v>
      </c>
      <c r="H66" s="10">
        <f t="shared" si="9"/>
        <v>219049.44</v>
      </c>
    </row>
    <row r="67" spans="1:8" x14ac:dyDescent="0.25">
      <c r="A67" s="21" t="s">
        <v>81</v>
      </c>
      <c r="B67" s="11" t="s">
        <v>18</v>
      </c>
      <c r="C67" s="12">
        <v>145069.56</v>
      </c>
      <c r="D67" s="15">
        <v>160885.67000000001</v>
      </c>
      <c r="E67" s="15">
        <v>134182.97</v>
      </c>
      <c r="F67" s="16">
        <v>184490.63</v>
      </c>
      <c r="G67" s="14">
        <v>168394.62</v>
      </c>
      <c r="H67" s="17">
        <v>131207.35</v>
      </c>
    </row>
    <row r="68" spans="1:8" x14ac:dyDescent="0.25">
      <c r="A68" s="21" t="s">
        <v>45</v>
      </c>
      <c r="B68" s="11" t="s">
        <v>19</v>
      </c>
      <c r="C68" s="12">
        <v>100746.9</v>
      </c>
      <c r="D68" s="15">
        <v>194249.02</v>
      </c>
      <c r="E68" s="15">
        <v>192187.33</v>
      </c>
      <c r="F68" s="16">
        <v>99904.35</v>
      </c>
      <c r="G68" s="14">
        <v>93163.42</v>
      </c>
      <c r="H68" s="17">
        <v>87842.09</v>
      </c>
    </row>
    <row r="69" spans="1:8" x14ac:dyDescent="0.25">
      <c r="A69" s="21" t="s">
        <v>82</v>
      </c>
      <c r="B69" s="11" t="s">
        <v>20</v>
      </c>
      <c r="C69" s="12">
        <v>0</v>
      </c>
      <c r="D69" s="15">
        <v>0</v>
      </c>
      <c r="E69" s="15">
        <v>0</v>
      </c>
      <c r="F69" s="16">
        <v>0</v>
      </c>
      <c r="G69" s="14">
        <v>0</v>
      </c>
      <c r="H69" s="17">
        <v>0</v>
      </c>
    </row>
    <row r="70" spans="1:8" ht="26.25" x14ac:dyDescent="0.25">
      <c r="A70" s="21" t="s">
        <v>83</v>
      </c>
      <c r="B70" s="4" t="s">
        <v>22</v>
      </c>
      <c r="C70" s="10">
        <f t="shared" ref="C70:H70" si="10">SUBTOTAL(9,C71:C72)</f>
        <v>0</v>
      </c>
      <c r="D70" s="10">
        <f t="shared" si="10"/>
        <v>0</v>
      </c>
      <c r="E70" s="10">
        <f t="shared" si="10"/>
        <v>171.92</v>
      </c>
      <c r="F70" s="10">
        <f t="shared" si="10"/>
        <v>1505.48</v>
      </c>
      <c r="G70" s="10">
        <f t="shared" si="10"/>
        <v>246.6</v>
      </c>
      <c r="H70" s="10">
        <f t="shared" si="10"/>
        <v>13888.49</v>
      </c>
    </row>
    <row r="71" spans="1:8" x14ac:dyDescent="0.25">
      <c r="A71" s="21" t="s">
        <v>84</v>
      </c>
      <c r="B71" s="11" t="s">
        <v>18</v>
      </c>
      <c r="C71" s="12">
        <v>0</v>
      </c>
      <c r="D71" s="12">
        <v>0</v>
      </c>
      <c r="E71" s="14">
        <v>0</v>
      </c>
      <c r="F71" s="18">
        <v>0</v>
      </c>
      <c r="G71" s="14">
        <v>0</v>
      </c>
      <c r="H71" s="13">
        <v>0</v>
      </c>
    </row>
    <row r="72" spans="1:8" x14ac:dyDescent="0.25">
      <c r="A72" s="21" t="s">
        <v>85</v>
      </c>
      <c r="B72" s="11" t="s">
        <v>19</v>
      </c>
      <c r="C72" s="12">
        <v>0</v>
      </c>
      <c r="D72" s="12">
        <v>0</v>
      </c>
      <c r="E72" s="14">
        <v>171.92</v>
      </c>
      <c r="F72" s="18">
        <v>1505.48</v>
      </c>
      <c r="G72" s="14">
        <v>246.6</v>
      </c>
      <c r="H72" s="13">
        <v>13888.49</v>
      </c>
    </row>
    <row r="73" spans="1:8" x14ac:dyDescent="0.25">
      <c r="A73" s="21" t="s">
        <v>86</v>
      </c>
      <c r="B73" s="4" t="s">
        <v>111</v>
      </c>
      <c r="C73" s="10">
        <f t="shared" ref="C73:H73" si="11">SUBTOTAL(9,C74:C75)</f>
        <v>2978.44</v>
      </c>
      <c r="D73" s="10">
        <f t="shared" si="11"/>
        <v>1253827.24</v>
      </c>
      <c r="E73" s="10">
        <f t="shared" si="11"/>
        <v>60817.41</v>
      </c>
      <c r="F73" s="10">
        <f t="shared" si="11"/>
        <v>7303.6</v>
      </c>
      <c r="G73" s="10">
        <f t="shared" si="11"/>
        <v>0</v>
      </c>
      <c r="H73" s="10">
        <f t="shared" si="11"/>
        <v>0</v>
      </c>
    </row>
    <row r="74" spans="1:8" x14ac:dyDescent="0.25">
      <c r="A74" s="21" t="s">
        <v>46</v>
      </c>
      <c r="B74" s="11" t="s">
        <v>18</v>
      </c>
      <c r="C74" s="12">
        <v>0</v>
      </c>
      <c r="D74" s="12">
        <v>0</v>
      </c>
      <c r="E74" s="14">
        <v>0</v>
      </c>
      <c r="F74" s="18">
        <v>0</v>
      </c>
      <c r="G74" s="14">
        <v>0</v>
      </c>
      <c r="H74" s="13">
        <v>0</v>
      </c>
    </row>
    <row r="75" spans="1:8" x14ac:dyDescent="0.25">
      <c r="A75" s="21" t="s">
        <v>87</v>
      </c>
      <c r="B75" s="11" t="s">
        <v>19</v>
      </c>
      <c r="C75" s="12">
        <v>2978.44</v>
      </c>
      <c r="D75" s="12">
        <v>1253827.24</v>
      </c>
      <c r="E75" s="14">
        <v>60817.41</v>
      </c>
      <c r="F75" s="18">
        <v>7303.6</v>
      </c>
      <c r="G75" s="14">
        <v>0</v>
      </c>
      <c r="H75" s="13">
        <v>0</v>
      </c>
    </row>
    <row r="76" spans="1:8" x14ac:dyDescent="0.25">
      <c r="A76" s="21" t="s">
        <v>88</v>
      </c>
      <c r="B76" s="4" t="s">
        <v>112</v>
      </c>
      <c r="C76" s="10">
        <f t="shared" ref="C76:H76" si="12">SUBTOTAL(9,C77:C81)</f>
        <v>1164752.6100000001</v>
      </c>
      <c r="D76" s="10">
        <f t="shared" si="12"/>
        <v>2191144.0400000005</v>
      </c>
      <c r="E76" s="10">
        <f t="shared" si="12"/>
        <v>1817158</v>
      </c>
      <c r="F76" s="10">
        <f t="shared" si="12"/>
        <v>3217767.46</v>
      </c>
      <c r="G76" s="10">
        <f t="shared" si="12"/>
        <v>1358268.72</v>
      </c>
      <c r="H76" s="10">
        <f t="shared" si="12"/>
        <v>1774224.6400000001</v>
      </c>
    </row>
    <row r="77" spans="1:8" x14ac:dyDescent="0.25">
      <c r="A77" s="21" t="s">
        <v>89</v>
      </c>
      <c r="B77" s="11" t="s">
        <v>18</v>
      </c>
      <c r="C77" s="12">
        <v>74036.600000000006</v>
      </c>
      <c r="D77" s="12">
        <v>72207.179999999993</v>
      </c>
      <c r="E77" s="14">
        <v>155120.01</v>
      </c>
      <c r="F77" s="18">
        <v>86028.53</v>
      </c>
      <c r="G77" s="14">
        <v>73644.039999999994</v>
      </c>
      <c r="H77" s="13">
        <v>83928.79</v>
      </c>
    </row>
    <row r="78" spans="1:8" x14ac:dyDescent="0.25">
      <c r="A78" s="21" t="s">
        <v>90</v>
      </c>
      <c r="B78" s="11" t="s">
        <v>23</v>
      </c>
      <c r="C78" s="12">
        <v>1032727.02</v>
      </c>
      <c r="D78" s="15">
        <v>2061209.1</v>
      </c>
      <c r="E78" s="14">
        <v>1605185.71</v>
      </c>
      <c r="F78" s="18">
        <v>3074098.14</v>
      </c>
      <c r="G78" s="14">
        <v>1226322.74</v>
      </c>
      <c r="H78" s="13">
        <v>1633002.29</v>
      </c>
    </row>
    <row r="79" spans="1:8" x14ac:dyDescent="0.25">
      <c r="A79" s="21" t="s">
        <v>91</v>
      </c>
      <c r="B79" s="11" t="s">
        <v>19</v>
      </c>
      <c r="C79" s="12">
        <v>3153.29</v>
      </c>
      <c r="D79" s="13">
        <v>2892.06</v>
      </c>
      <c r="E79" s="13">
        <v>2016.58</v>
      </c>
      <c r="F79" s="19">
        <v>2805.09</v>
      </c>
      <c r="G79" s="13">
        <v>2223.2199999999998</v>
      </c>
      <c r="H79" s="13">
        <v>1214.8399999999999</v>
      </c>
    </row>
    <row r="80" spans="1:8" ht="26.25" x14ac:dyDescent="0.25">
      <c r="A80" s="21" t="s">
        <v>113</v>
      </c>
      <c r="B80" s="11" t="s">
        <v>24</v>
      </c>
      <c r="C80" s="12">
        <v>54835.7</v>
      </c>
      <c r="D80" s="12">
        <v>54835.7</v>
      </c>
      <c r="E80" s="14">
        <v>54835.7</v>
      </c>
      <c r="F80" s="18">
        <v>54835.7</v>
      </c>
      <c r="G80" s="14">
        <v>56078.720000000001</v>
      </c>
      <c r="H80" s="13">
        <v>56078.720000000001</v>
      </c>
    </row>
    <row r="81" spans="1:8" x14ac:dyDescent="0.25">
      <c r="A81" s="21" t="s">
        <v>114</v>
      </c>
      <c r="B81" s="11" t="s">
        <v>20</v>
      </c>
      <c r="C81" s="14">
        <v>0</v>
      </c>
      <c r="D81" s="12">
        <v>0</v>
      </c>
      <c r="E81" s="14">
        <v>0</v>
      </c>
      <c r="F81" s="18">
        <v>0</v>
      </c>
      <c r="G81" s="14">
        <v>0</v>
      </c>
      <c r="H81" s="13">
        <v>0</v>
      </c>
    </row>
    <row r="82" spans="1:8" x14ac:dyDescent="0.25">
      <c r="A82" s="21" t="s">
        <v>92</v>
      </c>
      <c r="B82" s="4" t="s">
        <v>25</v>
      </c>
      <c r="C82" s="10">
        <f t="shared" ref="C82:H82" si="13">SUBTOTAL(9,C83:C86)</f>
        <v>320117.98</v>
      </c>
      <c r="D82" s="10">
        <f t="shared" si="13"/>
        <v>6918706.7800000012</v>
      </c>
      <c r="E82" s="10">
        <f t="shared" si="13"/>
        <v>8246361.0899999999</v>
      </c>
      <c r="F82" s="10">
        <f t="shared" si="13"/>
        <v>7786564</v>
      </c>
      <c r="G82" s="10">
        <f t="shared" si="13"/>
        <v>7726598.1699999999</v>
      </c>
      <c r="H82" s="10">
        <f t="shared" si="13"/>
        <v>7550207.0200000005</v>
      </c>
    </row>
    <row r="83" spans="1:8" x14ac:dyDescent="0.25">
      <c r="A83" s="21" t="s">
        <v>93</v>
      </c>
      <c r="B83" s="11" t="s">
        <v>18</v>
      </c>
      <c r="C83" s="12">
        <v>212506.29</v>
      </c>
      <c r="D83" s="12">
        <v>239484.9</v>
      </c>
      <c r="E83" s="14">
        <v>225009.2</v>
      </c>
      <c r="F83" s="18">
        <v>298987.96000000002</v>
      </c>
      <c r="G83" s="14">
        <v>260896.02</v>
      </c>
      <c r="H83" s="13">
        <v>243828.24</v>
      </c>
    </row>
    <row r="84" spans="1:8" ht="26.25" x14ac:dyDescent="0.25">
      <c r="A84" s="21" t="s">
        <v>94</v>
      </c>
      <c r="B84" s="11" t="s">
        <v>26</v>
      </c>
      <c r="C84" s="12">
        <v>0</v>
      </c>
      <c r="D84" s="15">
        <f>6482325.15+114484.03</f>
        <v>6596809.1800000006</v>
      </c>
      <c r="E84" s="14">
        <v>7934357.1799999997</v>
      </c>
      <c r="F84" s="18">
        <v>7401877.9199999999</v>
      </c>
      <c r="G84" s="14">
        <v>7401049.3000000007</v>
      </c>
      <c r="H84" s="13">
        <v>7254388.6600000001</v>
      </c>
    </row>
    <row r="85" spans="1:8" x14ac:dyDescent="0.25">
      <c r="A85" s="21" t="s">
        <v>95</v>
      </c>
      <c r="B85" s="11" t="s">
        <v>19</v>
      </c>
      <c r="C85" s="12">
        <v>107611.69</v>
      </c>
      <c r="D85" s="12">
        <v>82412.7</v>
      </c>
      <c r="E85" s="13">
        <v>86994.71</v>
      </c>
      <c r="F85" s="19">
        <v>85698.12</v>
      </c>
      <c r="G85" s="13">
        <v>64652.85</v>
      </c>
      <c r="H85" s="13">
        <v>51990.12</v>
      </c>
    </row>
    <row r="86" spans="1:8" x14ac:dyDescent="0.25">
      <c r="A86" s="21" t="s">
        <v>96</v>
      </c>
      <c r="B86" s="11" t="s">
        <v>20</v>
      </c>
      <c r="C86" s="14">
        <v>0</v>
      </c>
      <c r="D86" s="12">
        <v>0</v>
      </c>
      <c r="E86" s="13">
        <v>0</v>
      </c>
      <c r="F86" s="19">
        <v>0</v>
      </c>
      <c r="G86" s="13">
        <v>0</v>
      </c>
      <c r="H86" s="13">
        <v>0</v>
      </c>
    </row>
    <row r="87" spans="1:8" x14ac:dyDescent="0.25">
      <c r="A87" s="21" t="s">
        <v>97</v>
      </c>
      <c r="B87" s="4" t="s">
        <v>27</v>
      </c>
      <c r="C87" s="10">
        <f t="shared" ref="C87:H87" si="14">SUBTOTAL(9,C88:C90)</f>
        <v>957476.70000000007</v>
      </c>
      <c r="D87" s="10">
        <f t="shared" si="14"/>
        <v>921639.69</v>
      </c>
      <c r="E87" s="10">
        <f t="shared" si="14"/>
        <v>1028194.13</v>
      </c>
      <c r="F87" s="10">
        <f t="shared" si="14"/>
        <v>1115245.3700000001</v>
      </c>
      <c r="G87" s="10">
        <f t="shared" si="14"/>
        <v>1183612.7</v>
      </c>
      <c r="H87" s="10">
        <f t="shared" si="14"/>
        <v>1110984.95</v>
      </c>
    </row>
    <row r="88" spans="1:8" x14ac:dyDescent="0.25">
      <c r="A88" s="21" t="s">
        <v>98</v>
      </c>
      <c r="B88" s="11" t="s">
        <v>18</v>
      </c>
      <c r="C88" s="12">
        <v>860934.28</v>
      </c>
      <c r="D88" s="12">
        <v>809939.51</v>
      </c>
      <c r="E88" s="12">
        <v>878486.9</v>
      </c>
      <c r="F88" s="20">
        <v>998995.67</v>
      </c>
      <c r="G88" s="12">
        <v>996900.86</v>
      </c>
      <c r="H88" s="13">
        <v>955359.2</v>
      </c>
    </row>
    <row r="89" spans="1:8" x14ac:dyDescent="0.25">
      <c r="A89" s="21" t="s">
        <v>99</v>
      </c>
      <c r="B89" s="11" t="s">
        <v>19</v>
      </c>
      <c r="C89" s="12">
        <v>96542.42</v>
      </c>
      <c r="D89" s="13">
        <v>111700.18</v>
      </c>
      <c r="E89" s="13">
        <v>149707.23000000001</v>
      </c>
      <c r="F89" s="19">
        <v>116249.7</v>
      </c>
      <c r="G89" s="13">
        <v>186711.84</v>
      </c>
      <c r="H89" s="13">
        <v>155625.75</v>
      </c>
    </row>
    <row r="90" spans="1:8" x14ac:dyDescent="0.25">
      <c r="A90" s="21" t="s">
        <v>100</v>
      </c>
      <c r="B90" s="11" t="s">
        <v>20</v>
      </c>
      <c r="C90" s="12">
        <v>0</v>
      </c>
      <c r="D90" s="13">
        <v>0</v>
      </c>
      <c r="E90" s="13">
        <v>0</v>
      </c>
      <c r="F90" s="19">
        <v>0</v>
      </c>
      <c r="G90" s="13">
        <v>0</v>
      </c>
      <c r="H90" s="13">
        <v>0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2019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2021-07-30T19:01:08Z</cp:lastPrinted>
  <dcterms:created xsi:type="dcterms:W3CDTF">2021-07-12T21:39:46Z</dcterms:created>
  <dcterms:modified xsi:type="dcterms:W3CDTF">2021-10-08T20:25:47Z</dcterms:modified>
</cp:coreProperties>
</file>