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9\"/>
    </mc:Choice>
  </mc:AlternateContent>
  <xr:revisionPtr revIDLastSave="0" documentId="13_ncr:1_{FA55C758-3FE3-4407-8838-2E81BE92837C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D3" i="1"/>
  <c r="D4" i="1"/>
  <c r="C3" i="1"/>
  <c r="C4" i="1"/>
  <c r="H4" i="1"/>
  <c r="H3" i="1" s="1"/>
  <c r="G4" i="1"/>
  <c r="G3" i="1"/>
  <c r="F4" i="1"/>
  <c r="F3" i="1" s="1"/>
  <c r="G11" i="1"/>
  <c r="F81" i="1" l="1"/>
  <c r="E82" i="1"/>
  <c r="E76" i="1"/>
  <c r="D82" i="1"/>
  <c r="D76" i="1"/>
  <c r="D73" i="1"/>
  <c r="C30" i="1" l="1"/>
  <c r="C76" i="1"/>
  <c r="C73" i="1" s="1"/>
  <c r="H39" i="1"/>
  <c r="C84" i="1" l="1"/>
  <c r="C67" i="1"/>
  <c r="C55" i="1"/>
  <c r="C47" i="1"/>
  <c r="C43" i="1"/>
  <c r="C39" i="1"/>
  <c r="C35" i="1"/>
  <c r="F84" i="1"/>
  <c r="G84" i="1"/>
  <c r="H84" i="1"/>
  <c r="F79" i="1"/>
  <c r="G79" i="1"/>
  <c r="H79" i="1"/>
  <c r="F73" i="1"/>
  <c r="G73" i="1"/>
  <c r="H73" i="1"/>
  <c r="F70" i="1"/>
  <c r="G70" i="1"/>
  <c r="H70" i="1"/>
  <c r="F67" i="1"/>
  <c r="G67" i="1"/>
  <c r="H67" i="1"/>
  <c r="F63" i="1"/>
  <c r="G63" i="1"/>
  <c r="H63" i="1"/>
  <c r="F59" i="1"/>
  <c r="G59" i="1"/>
  <c r="H59" i="1"/>
  <c r="F55" i="1"/>
  <c r="G55" i="1"/>
  <c r="H55" i="1"/>
  <c r="F51" i="1"/>
  <c r="G51" i="1"/>
  <c r="H51" i="1"/>
  <c r="F47" i="1"/>
  <c r="G47" i="1"/>
  <c r="H47" i="1"/>
  <c r="F43" i="1"/>
  <c r="G43" i="1"/>
  <c r="H43" i="1"/>
  <c r="F39" i="1"/>
  <c r="G39" i="1"/>
  <c r="F35" i="1"/>
  <c r="G35" i="1"/>
  <c r="H35" i="1"/>
  <c r="E73" i="1"/>
  <c r="E70" i="1"/>
  <c r="E67" i="1"/>
  <c r="H34" i="1" l="1"/>
  <c r="G34" i="1"/>
  <c r="F34" i="1"/>
  <c r="D67" i="1" l="1"/>
  <c r="D70" i="1"/>
  <c r="E84" i="1" l="1"/>
  <c r="D84" i="1"/>
  <c r="E79" i="1"/>
  <c r="D79" i="1"/>
  <c r="C79" i="1"/>
  <c r="C70" i="1"/>
  <c r="E63" i="1"/>
  <c r="D63" i="1"/>
  <c r="C63" i="1"/>
  <c r="E59" i="1"/>
  <c r="D59" i="1"/>
  <c r="C59" i="1"/>
  <c r="E55" i="1"/>
  <c r="D55" i="1"/>
  <c r="E51" i="1"/>
  <c r="D51" i="1"/>
  <c r="C51" i="1"/>
  <c r="E47" i="1"/>
  <c r="D47" i="1"/>
  <c r="E43" i="1"/>
  <c r="D43" i="1"/>
  <c r="E39" i="1"/>
  <c r="D39" i="1"/>
  <c r="E35" i="1"/>
  <c r="D35" i="1"/>
  <c r="E34" i="1" l="1"/>
  <c r="D34" i="1"/>
  <c r="C34" i="1"/>
</calcChain>
</file>

<file path=xl/sharedStrings.xml><?xml version="1.0" encoding="utf-8"?>
<sst xmlns="http://schemas.openxmlformats.org/spreadsheetml/2006/main" count="171" uniqueCount="112">
  <si>
    <t>Previsão de Receita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</si>
  <si>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</si>
  <si>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</si>
  <si>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</si>
  <si>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</si>
  <si>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</si>
  <si>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</si>
  <si>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</si>
  <si>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</si>
  <si>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</si>
  <si>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</si>
  <si>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</si>
  <si>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</si>
  <si>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</si>
  <si>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</si>
  <si>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</si>
  <si>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</si>
  <si>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</si>
  <si>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</si>
  <si>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</si>
  <si>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</si>
  <si>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</si>
  <si>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</si>
  <si>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</si>
  <si>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</si>
  <si>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</si>
  <si>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</si>
  <si>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</si>
  <si>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</si>
  <si>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</si>
  <si>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</si>
  <si>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</si>
  <si>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</si>
  <si>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</si>
  <si>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</si>
  <si>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</si>
  <si>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</si>
  <si>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</si>
  <si>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</si>
  <si>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</si>
  <si>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</si>
  <si>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</si>
  <si>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</si>
  <si>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</si>
  <si>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</si>
  <si>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</si>
  <si>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</si>
  <si>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</si>
  <si>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</si>
  <si>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</si>
  <si>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</si>
  <si>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</si>
  <si>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</si>
  <si>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</si>
  <si>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</si>
  <si>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</si>
  <si>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</si>
  <si>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</si>
  <si>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</si>
  <si>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</si>
  <si>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</si>
  <si>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</si>
  <si>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</si>
  <si>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</si>
  <si>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</si>
  <si>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</si>
  <si>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</si>
  <si>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</si>
  <si>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</si>
  <si>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</si>
  <si>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</si>
  <si>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</si>
  <si>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</si>
  <si>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</si>
  <si>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</si>
  <si>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5.8.4</t>
  </si>
  <si>
    <t>5.9</t>
  </si>
  <si>
    <t>5.9.1</t>
  </si>
  <si>
    <t>5.10</t>
  </si>
  <si>
    <t>5.10.1</t>
  </si>
  <si>
    <t>5.10.2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</si>
  <si>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</si>
  <si>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</si>
  <si>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</si>
  <si>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</si>
  <si>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</si>
  <si>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</si>
  <si>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</si>
  <si>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</si>
  <si>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</si>
  <si>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5.11.4</t>
  </si>
  <si>
    <t>5.15.2</t>
  </si>
  <si>
    <t>5.15.3</t>
  </si>
  <si>
    <r>
      <t>Recuperação de Despesa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</si>
  <si>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1 - Devolução residual adiantamento, devolução de depósito judicial trabalhista e devolução plano odontologico colaborador afastado.</t>
  </si>
  <si>
    <t>2.4</t>
  </si>
  <si>
    <t>2.5</t>
  </si>
  <si>
    <t>Julho</t>
  </si>
  <si>
    <t>Agosto</t>
  </si>
  <si>
    <t>Setembro</t>
  </si>
  <si>
    <t>Outubro</t>
  </si>
  <si>
    <t>Novembro</t>
  </si>
  <si>
    <t>Dezembro</t>
  </si>
  <si>
    <t>CENTRO DE IDOSOS SAGRADA FAMÍLIA - CISF</t>
  </si>
  <si>
    <t xml:space="preserve">CENTRO  DE IDOSOS VILA VIDA - CIVV </t>
  </si>
  <si>
    <t>ESPAÇO BEM VIVER l - CM</t>
  </si>
  <si>
    <t>ESPAÇO BEM VIVER ll - NF</t>
  </si>
  <si>
    <t>CENTRO DE ADOLESCENTES TECENDO O FUTURO - CATF</t>
  </si>
  <si>
    <t>NATAL DO BEM</t>
  </si>
  <si>
    <t>RESTAURANTE DO BEM</t>
  </si>
  <si>
    <t>5.11.5</t>
  </si>
  <si>
    <t>5.12.4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</si>
</sst>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/>
    <xf numFmtId="44" fontId="1" fillId="0" borderId="1" xfId="1" applyFont="1" applyBorder="1"/>
    <xf numFmtId="44" fontId="1" fillId="3" borderId="1" xfId="1" applyFont="1" applyFill="1" applyBorder="1"/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87"/>
  <sheetViews>
    <sheetView tabSelected="1" view="pageLayout" topLeftCell="A67" zoomScaleNormal="100" workbookViewId="0">
      <selection activeCell="E69" sqref="E69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28">
        <v>2019</v>
      </c>
      <c r="B1" s="28"/>
      <c r="C1" s="28"/>
      <c r="D1" s="28"/>
      <c r="E1" s="28"/>
      <c r="F1" s="28"/>
      <c r="G1" s="28"/>
      <c r="H1" s="28"/>
    </row>
    <row r="2" spans="1:8" ht="24.75" customHeight="1" x14ac:dyDescent="0.25">
      <c r="A2" s="23" t="s">
        <v>24</v>
      </c>
      <c r="B2" s="22" t="s">
        <v>0</v>
      </c>
      <c r="C2" s="22" t="s">
        <v>97</v>
      </c>
      <c r="D2" s="22" t="s">
        <v>98</v>
      </c>
      <c r="E2" s="22" t="s">
        <v>99</v>
      </c>
      <c r="F2" s="22" t="s">
        <v>100</v>
      </c>
      <c r="G2" s="22" t="s">
        <v>101</v>
      </c>
      <c r="H2" s="22" t="s">
        <v>102</v>
      </c>
    </row>
    <row r="3" spans="1:8" x14ac:dyDescent="0.25">
      <c r="A3" s="1" t="s">
        <v>25</v>
      </c>
      <c r="B3" s="1" t="s">
        <v>1</v>
      </c>
      <c r="C3" s="3">
        <f>2063640.22+30000</f>
        <v>2093640.22</v>
      </c>
      <c r="D3" s="3">
        <f>5020037.01+35000</f>
        <v>5055037.01</v>
      </c>
      <c r="E3" s="3">
        <f>7288878.01+35000</f>
        <v>7323878.0099999998</v>
      </c>
      <c r="F3" s="3">
        <f>16279349.62-F4</f>
        <v>8424550.2599999979</v>
      </c>
      <c r="G3" s="3">
        <f>12455611.3-1358040.04-15247.97-46836.59-6313719</f>
        <v>4721767.7000000011</v>
      </c>
      <c r="H3" s="3">
        <f>9959723.11-H4</f>
        <v>2368048.5199999996</v>
      </c>
    </row>
    <row r="4" spans="1:8" x14ac:dyDescent="0.25">
      <c r="A4" s="1" t="s">
        <v>26</v>
      </c>
      <c r="B4" s="1" t="s">
        <v>2</v>
      </c>
      <c r="C4" s="3">
        <f>7936255.6-30000</f>
        <v>7906255.5999999996</v>
      </c>
      <c r="D4" s="3">
        <f>7881815.22-35000</f>
        <v>7846815.2199999997</v>
      </c>
      <c r="E4" s="3">
        <f>7885243.79-35000</f>
        <v>7850243.79</v>
      </c>
      <c r="F4" s="3">
        <f>1565137.8+9105.97+46836.59+6233719</f>
        <v>7854799.3600000003</v>
      </c>
      <c r="G4" s="3">
        <f>1358040.04+15247.97+46836.59+6313719</f>
        <v>7733843.5999999996</v>
      </c>
      <c r="H4" s="3">
        <f>1302733.03+8385.97+46836.59+6233719</f>
        <v>7591674.5899999999</v>
      </c>
    </row>
    <row r="5" spans="1:8" x14ac:dyDescent="0.25">
      <c r="A5" s="1" t="s">
        <v>27</v>
      </c>
      <c r="B5" s="1" t="s">
        <v>3</v>
      </c>
      <c r="C5" s="3">
        <v>3459165.79</v>
      </c>
      <c r="D5" s="3">
        <v>3500753.21</v>
      </c>
      <c r="E5" s="3">
        <v>3460386.25</v>
      </c>
      <c r="F5" s="3">
        <v>3457876.8</v>
      </c>
      <c r="G5" s="3">
        <v>3457876.8</v>
      </c>
      <c r="H5" s="3">
        <v>3528534.07</v>
      </c>
    </row>
    <row r="6" spans="1:8" x14ac:dyDescent="0.25">
      <c r="A6" s="1" t="s">
        <v>28</v>
      </c>
      <c r="B6" s="1" t="s">
        <v>4</v>
      </c>
      <c r="C6" s="3">
        <v>607000</v>
      </c>
      <c r="D6" s="3">
        <v>12000</v>
      </c>
      <c r="E6" s="3">
        <v>12605000</v>
      </c>
      <c r="F6" s="3">
        <v>1420000</v>
      </c>
      <c r="G6" s="3">
        <v>1400000</v>
      </c>
      <c r="H6" s="3">
        <v>0</v>
      </c>
    </row>
    <row r="7" spans="1:8" x14ac:dyDescent="0.25">
      <c r="A7" s="1" t="s">
        <v>29</v>
      </c>
      <c r="B7" s="1" t="s">
        <v>5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30</v>
      </c>
      <c r="B10" s="22" t="s">
        <v>7</v>
      </c>
      <c r="C10" s="22" t="s">
        <v>97</v>
      </c>
      <c r="D10" s="22" t="s">
        <v>98</v>
      </c>
      <c r="E10" s="22" t="s">
        <v>99</v>
      </c>
      <c r="F10" s="22" t="s">
        <v>100</v>
      </c>
      <c r="G10" s="22" t="s">
        <v>101</v>
      </c>
      <c r="H10" s="22" t="s">
        <v>102</v>
      </c>
    </row>
    <row r="11" spans="1:8" x14ac:dyDescent="0.25">
      <c r="A11" s="1" t="s">
        <v>31</v>
      </c>
      <c r="B11" s="1" t="s">
        <v>1</v>
      </c>
      <c r="C11" s="3">
        <v>5369299.5199999996</v>
      </c>
      <c r="D11" s="3">
        <v>2700523.87</v>
      </c>
      <c r="E11" s="3">
        <v>5066920.66</v>
      </c>
      <c r="F11" s="26">
        <v>8584359.0099999998</v>
      </c>
      <c r="G11" s="3">
        <f>9451087.11+393407.64</f>
        <v>9844494.75</v>
      </c>
      <c r="H11" s="27">
        <v>6121758.1900000004</v>
      </c>
    </row>
    <row r="12" spans="1:8" x14ac:dyDescent="0.25">
      <c r="A12" s="1" t="s">
        <v>32</v>
      </c>
      <c r="B12" s="1" t="s">
        <v>2</v>
      </c>
      <c r="C12" s="3">
        <v>12961598.189999999</v>
      </c>
      <c r="D12" s="3">
        <v>10031679.060000001</v>
      </c>
      <c r="E12" s="3">
        <v>9972256.5800000001</v>
      </c>
      <c r="F12" s="3">
        <v>9975646.5</v>
      </c>
      <c r="G12" s="3">
        <v>9980248.5700000003</v>
      </c>
      <c r="H12" s="27">
        <v>8439177.7100000009</v>
      </c>
    </row>
    <row r="13" spans="1:8" x14ac:dyDescent="0.25">
      <c r="A13" s="1" t="s">
        <v>33</v>
      </c>
      <c r="B13" s="1" t="s">
        <v>3</v>
      </c>
      <c r="C13" s="3">
        <v>3373025.93</v>
      </c>
      <c r="D13" s="3">
        <v>3285553.15</v>
      </c>
      <c r="E13" s="3">
        <v>2915658.55</v>
      </c>
      <c r="F13" s="3">
        <v>2822981.09</v>
      </c>
      <c r="G13" s="3">
        <v>2859432.9</v>
      </c>
      <c r="H13" s="27">
        <v>5975322.8799999999</v>
      </c>
    </row>
    <row r="14" spans="1:8" x14ac:dyDescent="0.25">
      <c r="A14" s="1" t="s">
        <v>95</v>
      </c>
      <c r="B14" s="1" t="s">
        <v>4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7">
        <v>0</v>
      </c>
    </row>
    <row r="15" spans="1:8" x14ac:dyDescent="0.25">
      <c r="A15" s="1" t="s">
        <v>96</v>
      </c>
      <c r="B15" s="1" t="s">
        <v>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7">
        <v>0</v>
      </c>
    </row>
    <row r="18" spans="1:8" ht="30" x14ac:dyDescent="0.25">
      <c r="A18" s="2" t="s">
        <v>34</v>
      </c>
      <c r="B18" s="24" t="s">
        <v>6</v>
      </c>
      <c r="C18" s="22" t="s">
        <v>97</v>
      </c>
      <c r="D18" s="22" t="s">
        <v>98</v>
      </c>
      <c r="E18" s="22" t="s">
        <v>99</v>
      </c>
      <c r="F18" s="22" t="s">
        <v>100</v>
      </c>
      <c r="G18" s="22" t="s">
        <v>101</v>
      </c>
      <c r="H18" s="22" t="s">
        <v>102</v>
      </c>
    </row>
    <row r="19" spans="1:8" x14ac:dyDescent="0.25">
      <c r="A19" s="1" t="s">
        <v>35</v>
      </c>
      <c r="B19" s="1" t="s">
        <v>1</v>
      </c>
      <c r="C19" s="3">
        <v>4131815.63</v>
      </c>
      <c r="D19" s="3">
        <v>5715934.7199999997</v>
      </c>
      <c r="E19" s="3">
        <v>7704249.4900000002</v>
      </c>
      <c r="F19" s="3">
        <v>12102990.550000001</v>
      </c>
      <c r="G19" s="3">
        <v>18244460.02</v>
      </c>
      <c r="H19" s="3">
        <v>24579210.140000001</v>
      </c>
    </row>
    <row r="20" spans="1:8" x14ac:dyDescent="0.25">
      <c r="A20" s="1" t="s">
        <v>36</v>
      </c>
      <c r="B20" s="1" t="s">
        <v>2</v>
      </c>
      <c r="C20" s="3">
        <v>7152426.2000000002</v>
      </c>
      <c r="D20" s="3">
        <v>7962101.8499999996</v>
      </c>
      <c r="E20" s="3">
        <v>7894920.7400000002</v>
      </c>
      <c r="F20" s="3">
        <v>8581276.5800000001</v>
      </c>
      <c r="G20" s="3">
        <v>9129742.870000001</v>
      </c>
      <c r="H20" s="3">
        <v>9227192.0199999996</v>
      </c>
    </row>
    <row r="28" spans="1:8" x14ac:dyDescent="0.25">
      <c r="A28" s="2" t="s">
        <v>37</v>
      </c>
      <c r="B28" s="2" t="s">
        <v>8</v>
      </c>
      <c r="C28" s="2" t="s">
        <v>97</v>
      </c>
      <c r="D28" s="2" t="s">
        <v>98</v>
      </c>
      <c r="E28" s="2" t="s">
        <v>99</v>
      </c>
      <c r="F28" s="2" t="s">
        <v>100</v>
      </c>
      <c r="G28" s="2" t="s">
        <v>101</v>
      </c>
      <c r="H28" s="2" t="s">
        <v>102</v>
      </c>
    </row>
    <row r="29" spans="1:8" ht="28.5" customHeight="1" x14ac:dyDescent="0.25">
      <c r="A29" s="1" t="s">
        <v>38</v>
      </c>
      <c r="B29" s="4" t="s">
        <v>9</v>
      </c>
      <c r="C29" s="3">
        <v>26954.720000000001</v>
      </c>
      <c r="D29" s="3">
        <v>29114.13</v>
      </c>
      <c r="E29" s="3">
        <v>33838.47</v>
      </c>
      <c r="F29" s="3">
        <v>53516.76</v>
      </c>
      <c r="G29" s="26">
        <v>64660.51</v>
      </c>
      <c r="H29" s="3">
        <v>81501.350000000006</v>
      </c>
    </row>
    <row r="30" spans="1:8" ht="28.5" customHeight="1" x14ac:dyDescent="0.25">
      <c r="A30" s="1" t="s">
        <v>39</v>
      </c>
      <c r="B30" s="4" t="s">
        <v>10</v>
      </c>
      <c r="C30" s="3">
        <f>7571.15+34033.84</f>
        <v>41604.99</v>
      </c>
      <c r="D30" s="3">
        <v>40610.400000000001</v>
      </c>
      <c r="E30" s="3">
        <v>36887.24</v>
      </c>
      <c r="F30" s="3">
        <v>37510.42</v>
      </c>
      <c r="G30" s="26">
        <v>29750.57</v>
      </c>
      <c r="H30" s="3">
        <v>28708</v>
      </c>
    </row>
    <row r="31" spans="1:8" ht="28.5" customHeight="1" x14ac:dyDescent="0.25">
      <c r="A31" s="1" t="s">
        <v>40</v>
      </c>
      <c r="B31" s="5" t="s">
        <v>93</v>
      </c>
      <c r="C31" s="3">
        <v>2899.1</v>
      </c>
      <c r="D31" s="3">
        <v>17336.72</v>
      </c>
      <c r="E31" s="3">
        <v>22094.28</v>
      </c>
      <c r="F31" s="3">
        <v>43566.3</v>
      </c>
      <c r="G31" s="26">
        <v>33758.31</v>
      </c>
      <c r="H31" s="3">
        <v>45479.23</v>
      </c>
    </row>
    <row r="32" spans="1:8" x14ac:dyDescent="0.25">
      <c r="A32" s="25" t="s">
        <v>94</v>
      </c>
    </row>
    <row r="34" spans="1:8" ht="26.25" x14ac:dyDescent="0.25">
      <c r="A34" s="6" t="s">
        <v>43</v>
      </c>
      <c r="B34" s="7" t="s">
        <v>11</v>
      </c>
      <c r="C34" s="8">
        <f t="shared" ref="C34:H34" si="0">SUBTOTAL(9,C35:C87)</f>
        <v>19452610.870000001</v>
      </c>
      <c r="D34" s="8">
        <f t="shared" si="0"/>
        <v>14191637.579999998</v>
      </c>
      <c r="E34" s="8">
        <f t="shared" si="0"/>
        <v>12980794.18</v>
      </c>
      <c r="F34" s="8">
        <f t="shared" si="0"/>
        <v>14827644.319999998</v>
      </c>
      <c r="G34" s="8">
        <f t="shared" si="0"/>
        <v>16380146.339999998</v>
      </c>
      <c r="H34" s="8">
        <f t="shared" si="0"/>
        <v>16942092.109999996</v>
      </c>
    </row>
    <row r="35" spans="1:8" ht="26.25" x14ac:dyDescent="0.25">
      <c r="A35" s="21" t="s">
        <v>44</v>
      </c>
      <c r="B35" s="9" t="s">
        <v>103</v>
      </c>
      <c r="C35" s="10">
        <f t="shared" ref="C35:H35" si="1">SUBTOTAL(9,C36:C38)</f>
        <v>920604.71</v>
      </c>
      <c r="D35" s="10">
        <f t="shared" si="1"/>
        <v>574098.16999999993</v>
      </c>
      <c r="E35" s="10">
        <f t="shared" si="1"/>
        <v>700241.91</v>
      </c>
      <c r="F35" s="10">
        <f t="shared" si="1"/>
        <v>712146.46</v>
      </c>
      <c r="G35" s="10">
        <f t="shared" si="1"/>
        <v>688793.58</v>
      </c>
      <c r="H35" s="10">
        <f t="shared" si="1"/>
        <v>607088.57000000007</v>
      </c>
    </row>
    <row r="36" spans="1:8" x14ac:dyDescent="0.25">
      <c r="A36" s="21" t="s">
        <v>45</v>
      </c>
      <c r="B36" s="11" t="s">
        <v>12</v>
      </c>
      <c r="C36" s="12">
        <v>675510.61</v>
      </c>
      <c r="D36" s="12">
        <v>403751.06</v>
      </c>
      <c r="E36" s="12">
        <v>403545.2</v>
      </c>
      <c r="F36" s="12">
        <v>404259.3</v>
      </c>
      <c r="G36" s="12">
        <v>468084.12</v>
      </c>
      <c r="H36" s="13">
        <v>344591.61</v>
      </c>
    </row>
    <row r="37" spans="1:8" x14ac:dyDescent="0.25">
      <c r="A37" s="21" t="s">
        <v>46</v>
      </c>
      <c r="B37" s="11" t="s">
        <v>13</v>
      </c>
      <c r="C37" s="12">
        <v>245094.1</v>
      </c>
      <c r="D37" s="12">
        <v>170347.11</v>
      </c>
      <c r="E37" s="12">
        <v>291715.71000000002</v>
      </c>
      <c r="F37" s="12">
        <v>304487.15999999997</v>
      </c>
      <c r="G37" s="12">
        <v>220709.46</v>
      </c>
      <c r="H37" s="13">
        <v>262496.96000000002</v>
      </c>
    </row>
    <row r="38" spans="1:8" x14ac:dyDescent="0.25">
      <c r="A38" s="21" t="s">
        <v>47</v>
      </c>
      <c r="B38" s="11" t="s">
        <v>14</v>
      </c>
      <c r="C38" s="12">
        <v>0</v>
      </c>
      <c r="D38" s="12">
        <v>0</v>
      </c>
      <c r="E38" s="12">
        <v>4981</v>
      </c>
      <c r="F38" s="12">
        <v>3400</v>
      </c>
      <c r="G38" s="12">
        <v>0</v>
      </c>
      <c r="H38" s="13">
        <v>0</v>
      </c>
    </row>
    <row r="39" spans="1:8" ht="26.25" x14ac:dyDescent="0.25">
      <c r="A39" s="21" t="s">
        <v>48</v>
      </c>
      <c r="B39" s="9" t="s">
        <v>104</v>
      </c>
      <c r="C39" s="10">
        <f t="shared" ref="C39:H39" si="2">SUBTOTAL(9,C40:C42)</f>
        <v>561930.77999999991</v>
      </c>
      <c r="D39" s="10">
        <f t="shared" si="2"/>
        <v>155486.21</v>
      </c>
      <c r="E39" s="10">
        <f t="shared" si="2"/>
        <v>151025.18</v>
      </c>
      <c r="F39" s="10">
        <f t="shared" si="2"/>
        <v>145019.71</v>
      </c>
      <c r="G39" s="10">
        <f t="shared" si="2"/>
        <v>168544.39</v>
      </c>
      <c r="H39" s="10">
        <f t="shared" si="2"/>
        <v>181308.48</v>
      </c>
    </row>
    <row r="40" spans="1:8" x14ac:dyDescent="0.25">
      <c r="A40" s="21" t="s">
        <v>49</v>
      </c>
      <c r="B40" s="11" t="s">
        <v>12</v>
      </c>
      <c r="C40" s="12">
        <v>529708.43999999994</v>
      </c>
      <c r="D40" s="12">
        <v>114475.86</v>
      </c>
      <c r="E40" s="12">
        <v>102429.75</v>
      </c>
      <c r="F40" s="12">
        <v>112896.77</v>
      </c>
      <c r="G40" s="12">
        <v>127275.33</v>
      </c>
      <c r="H40" s="13">
        <v>137541.85</v>
      </c>
    </row>
    <row r="41" spans="1:8" x14ac:dyDescent="0.25">
      <c r="A41" s="21" t="s">
        <v>50</v>
      </c>
      <c r="B41" s="11" t="s">
        <v>13</v>
      </c>
      <c r="C41" s="14">
        <v>32222.34</v>
      </c>
      <c r="D41" s="12">
        <v>41010.35</v>
      </c>
      <c r="E41" s="14">
        <v>48595.43</v>
      </c>
      <c r="F41" s="14">
        <v>32122.94</v>
      </c>
      <c r="G41" s="14">
        <v>41269.06</v>
      </c>
      <c r="H41" s="13">
        <v>43766.63</v>
      </c>
    </row>
    <row r="42" spans="1:8" x14ac:dyDescent="0.25">
      <c r="A42" s="21" t="s">
        <v>51</v>
      </c>
      <c r="B42" s="11" t="s">
        <v>14</v>
      </c>
      <c r="C42" s="14">
        <v>0</v>
      </c>
      <c r="D42" s="12">
        <v>0</v>
      </c>
      <c r="E42" s="14">
        <v>0</v>
      </c>
      <c r="F42" s="14">
        <v>0</v>
      </c>
      <c r="G42" s="14">
        <v>0</v>
      </c>
      <c r="H42" s="13">
        <v>0</v>
      </c>
    </row>
    <row r="43" spans="1:8" ht="26.25" x14ac:dyDescent="0.25">
      <c r="A43" s="21" t="s">
        <v>52</v>
      </c>
      <c r="B43" s="9" t="s">
        <v>105</v>
      </c>
      <c r="C43" s="10">
        <f t="shared" ref="C43:H43" si="3">SUBTOTAL(9,C44:C46)</f>
        <v>313104.44</v>
      </c>
      <c r="D43" s="10">
        <f t="shared" si="3"/>
        <v>92334.1</v>
      </c>
      <c r="E43" s="10">
        <f t="shared" si="3"/>
        <v>168583.7</v>
      </c>
      <c r="F43" s="10">
        <f t="shared" si="3"/>
        <v>101914.35</v>
      </c>
      <c r="G43" s="10">
        <f t="shared" si="3"/>
        <v>97069.040000000008</v>
      </c>
      <c r="H43" s="10">
        <f t="shared" si="3"/>
        <v>88442.670000000013</v>
      </c>
    </row>
    <row r="44" spans="1:8" x14ac:dyDescent="0.25">
      <c r="A44" s="21" t="s">
        <v>53</v>
      </c>
      <c r="B44" s="11" t="s">
        <v>12</v>
      </c>
      <c r="C44" s="14">
        <v>259992.5</v>
      </c>
      <c r="D44" s="12">
        <v>54263.02</v>
      </c>
      <c r="E44" s="14">
        <v>130490.83</v>
      </c>
      <c r="F44" s="14">
        <v>66046.63</v>
      </c>
      <c r="G44" s="14">
        <v>64149.82</v>
      </c>
      <c r="H44" s="13">
        <v>54683.05</v>
      </c>
    </row>
    <row r="45" spans="1:8" x14ac:dyDescent="0.25">
      <c r="A45" s="21" t="s">
        <v>54</v>
      </c>
      <c r="B45" s="11" t="s">
        <v>13</v>
      </c>
      <c r="C45" s="14">
        <v>53111.94</v>
      </c>
      <c r="D45" s="12">
        <v>38071.08</v>
      </c>
      <c r="E45" s="13">
        <v>38092.870000000003</v>
      </c>
      <c r="F45" s="14">
        <v>35867.72</v>
      </c>
      <c r="G45" s="14">
        <v>32919.22</v>
      </c>
      <c r="H45" s="13">
        <v>33759.620000000003</v>
      </c>
    </row>
    <row r="46" spans="1:8" x14ac:dyDescent="0.25">
      <c r="A46" s="21" t="s">
        <v>55</v>
      </c>
      <c r="B46" s="11" t="s">
        <v>14</v>
      </c>
      <c r="C46" s="14">
        <v>0</v>
      </c>
      <c r="D46" s="12">
        <v>0</v>
      </c>
      <c r="E46" s="14">
        <v>0</v>
      </c>
      <c r="F46" s="14">
        <v>0</v>
      </c>
      <c r="G46" s="14">
        <v>0</v>
      </c>
      <c r="H46" s="13">
        <v>0</v>
      </c>
    </row>
    <row r="47" spans="1:8" ht="26.25" x14ac:dyDescent="0.25">
      <c r="A47" s="21" t="s">
        <v>56</v>
      </c>
      <c r="B47" s="4" t="s">
        <v>106</v>
      </c>
      <c r="C47" s="10">
        <f t="shared" ref="C47:H47" si="4">SUBTOTAL(9,C48:C50)</f>
        <v>139286.34</v>
      </c>
      <c r="D47" s="10">
        <f t="shared" si="4"/>
        <v>200876.51</v>
      </c>
      <c r="E47" s="10">
        <f t="shared" si="4"/>
        <v>92235.28</v>
      </c>
      <c r="F47" s="10">
        <f t="shared" si="4"/>
        <v>100762.42</v>
      </c>
      <c r="G47" s="10">
        <f t="shared" si="4"/>
        <v>120253.57999999999</v>
      </c>
      <c r="H47" s="10">
        <f t="shared" si="4"/>
        <v>92909.48</v>
      </c>
    </row>
    <row r="48" spans="1:8" x14ac:dyDescent="0.25">
      <c r="A48" s="21" t="s">
        <v>57</v>
      </c>
      <c r="B48" s="11" t="s">
        <v>12</v>
      </c>
      <c r="C48" s="14">
        <v>79094.05</v>
      </c>
      <c r="D48" s="12">
        <v>163020.53</v>
      </c>
      <c r="E48" s="14">
        <v>56448.52</v>
      </c>
      <c r="F48" s="14">
        <v>62410.080000000002</v>
      </c>
      <c r="G48" s="14">
        <v>85312.7</v>
      </c>
      <c r="H48" s="13">
        <v>58734.34</v>
      </c>
    </row>
    <row r="49" spans="1:8" x14ac:dyDescent="0.25">
      <c r="A49" s="21" t="s">
        <v>58</v>
      </c>
      <c r="B49" s="11" t="s">
        <v>13</v>
      </c>
      <c r="C49" s="14">
        <v>60192.29</v>
      </c>
      <c r="D49" s="12">
        <v>37855.980000000003</v>
      </c>
      <c r="E49" s="14">
        <v>35786.76</v>
      </c>
      <c r="F49" s="14">
        <v>38352.339999999997</v>
      </c>
      <c r="G49" s="14">
        <v>34940.879999999997</v>
      </c>
      <c r="H49" s="13">
        <v>34175.14</v>
      </c>
    </row>
    <row r="50" spans="1:8" x14ac:dyDescent="0.25">
      <c r="A50" s="21" t="s">
        <v>59</v>
      </c>
      <c r="B50" s="11" t="s">
        <v>14</v>
      </c>
      <c r="C50" s="14">
        <v>0</v>
      </c>
      <c r="D50" s="12">
        <v>0</v>
      </c>
      <c r="E50" s="14">
        <v>0</v>
      </c>
      <c r="F50" s="14">
        <v>0</v>
      </c>
      <c r="G50" s="14">
        <v>0</v>
      </c>
      <c r="H50" s="13">
        <v>0</v>
      </c>
    </row>
    <row r="51" spans="1:8" ht="39" x14ac:dyDescent="0.25">
      <c r="A51" s="21" t="s">
        <v>60</v>
      </c>
      <c r="B51" s="4" t="s">
        <v>107</v>
      </c>
      <c r="C51" s="10">
        <f t="shared" ref="C51:H51" si="5">SUBTOTAL(9,C52:C54)</f>
        <v>101316.47</v>
      </c>
      <c r="D51" s="10">
        <f t="shared" si="5"/>
        <v>160655.76</v>
      </c>
      <c r="E51" s="10">
        <f t="shared" si="5"/>
        <v>115328.52</v>
      </c>
      <c r="F51" s="10">
        <f t="shared" si="5"/>
        <v>167583.1</v>
      </c>
      <c r="G51" s="10">
        <f t="shared" si="5"/>
        <v>96469.34</v>
      </c>
      <c r="H51" s="10">
        <f t="shared" si="5"/>
        <v>225965.9</v>
      </c>
    </row>
    <row r="52" spans="1:8" x14ac:dyDescent="0.25">
      <c r="A52" s="21" t="s">
        <v>61</v>
      </c>
      <c r="B52" s="11" t="s">
        <v>12</v>
      </c>
      <c r="C52" s="14">
        <v>64164.43</v>
      </c>
      <c r="D52" s="12">
        <v>122396.29</v>
      </c>
      <c r="E52" s="14">
        <v>75626.990000000005</v>
      </c>
      <c r="F52" s="14">
        <v>128340.55</v>
      </c>
      <c r="G52" s="14">
        <v>62195.78</v>
      </c>
      <c r="H52" s="13">
        <v>194044.06</v>
      </c>
    </row>
    <row r="53" spans="1:8" x14ac:dyDescent="0.25">
      <c r="A53" s="21" t="s">
        <v>62</v>
      </c>
      <c r="B53" s="11" t="s">
        <v>13</v>
      </c>
      <c r="C53" s="14">
        <v>37152.04</v>
      </c>
      <c r="D53" s="12">
        <v>38259.47</v>
      </c>
      <c r="E53" s="14">
        <v>39701.53</v>
      </c>
      <c r="F53" s="14">
        <v>39242.550000000003</v>
      </c>
      <c r="G53" s="14">
        <v>34273.56</v>
      </c>
      <c r="H53" s="13">
        <v>31921.84</v>
      </c>
    </row>
    <row r="54" spans="1:8" x14ac:dyDescent="0.25">
      <c r="A54" s="21" t="s">
        <v>63</v>
      </c>
      <c r="B54" s="11" t="s">
        <v>14</v>
      </c>
      <c r="C54" s="12">
        <v>0</v>
      </c>
      <c r="D54" s="15">
        <v>0</v>
      </c>
      <c r="E54" s="16">
        <v>0</v>
      </c>
      <c r="F54" s="16">
        <v>0</v>
      </c>
      <c r="G54" s="14">
        <v>0</v>
      </c>
      <c r="H54" s="17">
        <v>0</v>
      </c>
    </row>
    <row r="55" spans="1:8" ht="39" x14ac:dyDescent="0.25">
      <c r="A55" s="21" t="s">
        <v>64</v>
      </c>
      <c r="B55" s="9" t="s">
        <v>15</v>
      </c>
      <c r="C55" s="10">
        <f t="shared" ref="C55:H55" si="6">SUBTOTAL(9,C56:C58)</f>
        <v>95911.48</v>
      </c>
      <c r="D55" s="10">
        <f t="shared" si="6"/>
        <v>93774.25</v>
      </c>
      <c r="E55" s="10">
        <f t="shared" si="6"/>
        <v>75638.739999999991</v>
      </c>
      <c r="F55" s="10">
        <f t="shared" si="6"/>
        <v>123503.79000000001</v>
      </c>
      <c r="G55" s="10">
        <f t="shared" si="6"/>
        <v>92080.909999999989</v>
      </c>
      <c r="H55" s="10">
        <f t="shared" si="6"/>
        <v>75898.680000000008</v>
      </c>
    </row>
    <row r="56" spans="1:8" x14ac:dyDescent="0.25">
      <c r="A56" s="21" t="s">
        <v>65</v>
      </c>
      <c r="B56" s="11" t="s">
        <v>12</v>
      </c>
      <c r="C56" s="14">
        <v>82388.14</v>
      </c>
      <c r="D56" s="12">
        <v>73686</v>
      </c>
      <c r="E56" s="14">
        <v>60139.42</v>
      </c>
      <c r="F56" s="14">
        <v>101495.16</v>
      </c>
      <c r="G56" s="14">
        <v>79854.539999999994</v>
      </c>
      <c r="H56" s="13">
        <v>59989.91</v>
      </c>
    </row>
    <row r="57" spans="1:8" x14ac:dyDescent="0.25">
      <c r="A57" s="21" t="s">
        <v>66</v>
      </c>
      <c r="B57" s="11" t="s">
        <v>13</v>
      </c>
      <c r="C57" s="14">
        <v>13523.34</v>
      </c>
      <c r="D57" s="12">
        <v>20088.25</v>
      </c>
      <c r="E57" s="14">
        <v>15499.32</v>
      </c>
      <c r="F57" s="14">
        <v>22008.63</v>
      </c>
      <c r="G57" s="14">
        <v>12226.37</v>
      </c>
      <c r="H57" s="13">
        <v>15908.77</v>
      </c>
    </row>
    <row r="58" spans="1:8" x14ac:dyDescent="0.25">
      <c r="A58" s="21" t="s">
        <v>67</v>
      </c>
      <c r="B58" s="11" t="s">
        <v>14</v>
      </c>
      <c r="C58" s="14">
        <v>0</v>
      </c>
      <c r="D58" s="12">
        <v>0</v>
      </c>
      <c r="E58" s="14">
        <v>0</v>
      </c>
      <c r="F58" s="14">
        <v>0</v>
      </c>
      <c r="G58" s="14">
        <v>0</v>
      </c>
      <c r="H58" s="13">
        <v>0</v>
      </c>
    </row>
    <row r="59" spans="1:8" ht="51.75" x14ac:dyDescent="0.25">
      <c r="A59" s="21" t="s">
        <v>68</v>
      </c>
      <c r="B59" s="4" t="s">
        <v>16</v>
      </c>
      <c r="C59" s="10">
        <f t="shared" ref="C59:H59" si="7">SUBTOTAL(9,C60:C62)</f>
        <v>1516101</v>
      </c>
      <c r="D59" s="10">
        <f t="shared" si="7"/>
        <v>758232.52</v>
      </c>
      <c r="E59" s="10">
        <f t="shared" si="7"/>
        <v>554060.58000000007</v>
      </c>
      <c r="F59" s="10">
        <f t="shared" si="7"/>
        <v>1127177.6200000001</v>
      </c>
      <c r="G59" s="10">
        <f t="shared" si="7"/>
        <v>384046.5</v>
      </c>
      <c r="H59" s="10">
        <f t="shared" si="7"/>
        <v>213988.93</v>
      </c>
    </row>
    <row r="60" spans="1:8" x14ac:dyDescent="0.25">
      <c r="A60" s="21" t="s">
        <v>69</v>
      </c>
      <c r="B60" s="11" t="s">
        <v>12</v>
      </c>
      <c r="C60" s="14">
        <v>419650.01</v>
      </c>
      <c r="D60" s="12">
        <v>253212.99</v>
      </c>
      <c r="E60" s="14">
        <v>322147.84000000003</v>
      </c>
      <c r="F60" s="14">
        <v>234586.81</v>
      </c>
      <c r="G60" s="14">
        <v>251263.26</v>
      </c>
      <c r="H60" s="13">
        <v>172836.04</v>
      </c>
    </row>
    <row r="61" spans="1:8" x14ac:dyDescent="0.25">
      <c r="A61" s="21" t="s">
        <v>70</v>
      </c>
      <c r="B61" s="11" t="s">
        <v>13</v>
      </c>
      <c r="C61" s="14">
        <v>1096450.99</v>
      </c>
      <c r="D61" s="12">
        <v>505019.53</v>
      </c>
      <c r="E61" s="14">
        <v>231912.74</v>
      </c>
      <c r="F61" s="14">
        <v>892590.81</v>
      </c>
      <c r="G61" s="14">
        <v>132783.24</v>
      </c>
      <c r="H61" s="13">
        <v>41152.89</v>
      </c>
    </row>
    <row r="62" spans="1:8" x14ac:dyDescent="0.25">
      <c r="A62" s="21" t="s">
        <v>71</v>
      </c>
      <c r="B62" s="11" t="s">
        <v>14</v>
      </c>
      <c r="C62" s="14">
        <v>0</v>
      </c>
      <c r="D62" s="12">
        <v>0</v>
      </c>
      <c r="E62" s="14">
        <v>0</v>
      </c>
      <c r="F62" s="14">
        <v>0</v>
      </c>
      <c r="G62" s="14">
        <v>0</v>
      </c>
      <c r="H62" s="13">
        <v>0</v>
      </c>
    </row>
    <row r="63" spans="1:8" ht="26.25" x14ac:dyDescent="0.25">
      <c r="A63" s="21" t="s">
        <v>72</v>
      </c>
      <c r="B63" s="9" t="s">
        <v>17</v>
      </c>
      <c r="C63" s="10">
        <f t="shared" ref="C63:H63" si="8">SUBTOTAL(9,C64:C66)</f>
        <v>265038.46000000002</v>
      </c>
      <c r="D63" s="10">
        <f t="shared" si="8"/>
        <v>259046.28</v>
      </c>
      <c r="E63" s="10">
        <f t="shared" si="8"/>
        <v>231457.68</v>
      </c>
      <c r="F63" s="10">
        <f t="shared" si="8"/>
        <v>244369.32</v>
      </c>
      <c r="G63" s="10">
        <f t="shared" si="8"/>
        <v>271147.15000000002</v>
      </c>
      <c r="H63" s="10">
        <f t="shared" si="8"/>
        <v>229401.02999999997</v>
      </c>
    </row>
    <row r="64" spans="1:8" x14ac:dyDescent="0.25">
      <c r="A64" s="21" t="s">
        <v>73</v>
      </c>
      <c r="B64" s="11" t="s">
        <v>12</v>
      </c>
      <c r="C64" s="12">
        <v>175278.44</v>
      </c>
      <c r="D64" s="15">
        <v>155695.44</v>
      </c>
      <c r="E64" s="15">
        <v>133291.31</v>
      </c>
      <c r="F64" s="16">
        <v>152988.4</v>
      </c>
      <c r="G64" s="14">
        <v>170550.04</v>
      </c>
      <c r="H64" s="17">
        <v>140629.85999999999</v>
      </c>
    </row>
    <row r="65" spans="1:8" x14ac:dyDescent="0.25">
      <c r="A65" s="21" t="s">
        <v>74</v>
      </c>
      <c r="B65" s="11" t="s">
        <v>13</v>
      </c>
      <c r="C65" s="12">
        <v>89760.02</v>
      </c>
      <c r="D65" s="15">
        <v>103350.84</v>
      </c>
      <c r="E65" s="15">
        <v>98166.37</v>
      </c>
      <c r="F65" s="16">
        <v>90582.92</v>
      </c>
      <c r="G65" s="14">
        <v>100597.11</v>
      </c>
      <c r="H65" s="17">
        <v>88771.17</v>
      </c>
    </row>
    <row r="66" spans="1:8" x14ac:dyDescent="0.25">
      <c r="A66" s="21" t="s">
        <v>75</v>
      </c>
      <c r="B66" s="11" t="s">
        <v>14</v>
      </c>
      <c r="C66" s="12">
        <v>0</v>
      </c>
      <c r="D66" s="15">
        <v>0</v>
      </c>
      <c r="E66" s="15">
        <v>0</v>
      </c>
      <c r="F66" s="16">
        <v>798</v>
      </c>
      <c r="G66" s="14">
        <v>0</v>
      </c>
      <c r="H66" s="17">
        <v>0</v>
      </c>
    </row>
    <row r="67" spans="1:8" ht="26.25" x14ac:dyDescent="0.25">
      <c r="A67" s="21" t="s">
        <v>76</v>
      </c>
      <c r="B67" s="4" t="s">
        <v>18</v>
      </c>
      <c r="C67" s="10">
        <f t="shared" ref="C67:H67" si="9">SUBTOTAL(9,C68:C69)</f>
        <v>178457.84</v>
      </c>
      <c r="D67" s="10">
        <f t="shared" si="9"/>
        <v>132391.76</v>
      </c>
      <c r="E67" s="10">
        <f t="shared" si="9"/>
        <v>36958.200000000004</v>
      </c>
      <c r="F67" s="10">
        <f t="shared" si="9"/>
        <v>876.5</v>
      </c>
      <c r="G67" s="10">
        <f t="shared" si="9"/>
        <v>1272.25</v>
      </c>
      <c r="H67" s="10">
        <f t="shared" si="9"/>
        <v>0</v>
      </c>
    </row>
    <row r="68" spans="1:8" x14ac:dyDescent="0.25">
      <c r="A68" s="21" t="s">
        <v>77</v>
      </c>
      <c r="B68" s="11" t="s">
        <v>12</v>
      </c>
      <c r="C68" s="12">
        <v>63346.52</v>
      </c>
      <c r="D68" s="12">
        <v>16186.71</v>
      </c>
      <c r="E68" s="14">
        <v>736.76</v>
      </c>
      <c r="F68" s="18">
        <v>0</v>
      </c>
      <c r="G68" s="14">
        <v>0</v>
      </c>
      <c r="H68" s="13">
        <v>0</v>
      </c>
    </row>
    <row r="69" spans="1:8" x14ac:dyDescent="0.25">
      <c r="A69" s="21" t="s">
        <v>41</v>
      </c>
      <c r="B69" s="11" t="s">
        <v>13</v>
      </c>
      <c r="C69" s="12">
        <v>115111.32</v>
      </c>
      <c r="D69" s="12">
        <v>116205.05</v>
      </c>
      <c r="E69" s="14">
        <v>36221.440000000002</v>
      </c>
      <c r="F69" s="18">
        <v>876.5</v>
      </c>
      <c r="G69" s="14">
        <v>1272.25</v>
      </c>
      <c r="H69" s="13">
        <v>0</v>
      </c>
    </row>
    <row r="70" spans="1:8" x14ac:dyDescent="0.25">
      <c r="A70" s="21" t="s">
        <v>78</v>
      </c>
      <c r="B70" s="4" t="s">
        <v>108</v>
      </c>
      <c r="C70" s="10">
        <f t="shared" ref="C70:H70" si="10">SUBTOTAL(9,C71:C72)</f>
        <v>0</v>
      </c>
      <c r="D70" s="10">
        <f t="shared" si="10"/>
        <v>0</v>
      </c>
      <c r="E70" s="10">
        <f t="shared" si="10"/>
        <v>0</v>
      </c>
      <c r="F70" s="10">
        <f t="shared" si="10"/>
        <v>1032194.2</v>
      </c>
      <c r="G70" s="10">
        <f t="shared" si="10"/>
        <v>2856194.88</v>
      </c>
      <c r="H70" s="10">
        <f t="shared" si="10"/>
        <v>4382457.6099999994</v>
      </c>
    </row>
    <row r="71" spans="1:8" x14ac:dyDescent="0.25">
      <c r="A71" s="21" t="s">
        <v>79</v>
      </c>
      <c r="B71" s="11" t="s">
        <v>12</v>
      </c>
      <c r="C71" s="12">
        <v>0</v>
      </c>
      <c r="D71" s="12">
        <v>0</v>
      </c>
      <c r="E71" s="14">
        <v>0</v>
      </c>
      <c r="F71" s="18">
        <v>0</v>
      </c>
      <c r="G71" s="14">
        <v>0</v>
      </c>
      <c r="H71" s="13">
        <v>1228.31</v>
      </c>
    </row>
    <row r="72" spans="1:8" x14ac:dyDescent="0.25">
      <c r="A72" s="21" t="s">
        <v>80</v>
      </c>
      <c r="B72" s="11" t="s">
        <v>13</v>
      </c>
      <c r="C72" s="12">
        <v>0</v>
      </c>
      <c r="D72" s="12">
        <v>0</v>
      </c>
      <c r="E72" s="14">
        <v>0</v>
      </c>
      <c r="F72" s="18">
        <v>1032194.2</v>
      </c>
      <c r="G72" s="14">
        <v>2856194.88</v>
      </c>
      <c r="H72" s="13">
        <v>4381229.3</v>
      </c>
    </row>
    <row r="73" spans="1:8" x14ac:dyDescent="0.25">
      <c r="A73" s="21" t="s">
        <v>81</v>
      </c>
      <c r="B73" s="4" t="s">
        <v>109</v>
      </c>
      <c r="C73" s="10">
        <f t="shared" ref="C73:H73" si="11">SUBTOTAL(9,C74:C78)</f>
        <v>2797573.39</v>
      </c>
      <c r="D73" s="10">
        <f t="shared" si="11"/>
        <v>1473606.9100000001</v>
      </c>
      <c r="E73" s="10">
        <f t="shared" si="11"/>
        <v>1413771.19</v>
      </c>
      <c r="F73" s="10">
        <f t="shared" si="11"/>
        <v>1764188.32</v>
      </c>
      <c r="G73" s="10">
        <f t="shared" si="11"/>
        <v>1770550.5699999998</v>
      </c>
      <c r="H73" s="10">
        <f t="shared" si="11"/>
        <v>113381.62000000001</v>
      </c>
    </row>
    <row r="74" spans="1:8" x14ac:dyDescent="0.25">
      <c r="A74" s="21" t="s">
        <v>42</v>
      </c>
      <c r="B74" s="11" t="s">
        <v>12</v>
      </c>
      <c r="C74" s="12">
        <v>135351.59</v>
      </c>
      <c r="D74" s="12">
        <v>115587.74</v>
      </c>
      <c r="E74" s="14">
        <v>59041.54</v>
      </c>
      <c r="F74" s="18">
        <v>60667.1</v>
      </c>
      <c r="G74" s="14">
        <v>85706.8</v>
      </c>
      <c r="H74" s="13">
        <v>67129.88</v>
      </c>
    </row>
    <row r="75" spans="1:8" x14ac:dyDescent="0.25">
      <c r="A75" s="21" t="s">
        <v>82</v>
      </c>
      <c r="B75" s="11" t="s">
        <v>19</v>
      </c>
      <c r="C75" s="12">
        <v>2602619.4900000002</v>
      </c>
      <c r="D75" s="15">
        <v>1311887.8</v>
      </c>
      <c r="E75" s="14">
        <v>1272047.01</v>
      </c>
      <c r="F75" s="18">
        <v>1656811.49</v>
      </c>
      <c r="G75" s="14">
        <v>1639284.14</v>
      </c>
      <c r="H75" s="13">
        <v>0</v>
      </c>
    </row>
    <row r="76" spans="1:8" x14ac:dyDescent="0.25">
      <c r="A76" s="21" t="s">
        <v>83</v>
      </c>
      <c r="B76" s="11" t="s">
        <v>13</v>
      </c>
      <c r="C76" s="12">
        <f>3166.05+357.54</f>
        <v>3523.59</v>
      </c>
      <c r="D76" s="13">
        <f>6846.07+312.44</f>
        <v>7158.5099999999993</v>
      </c>
      <c r="E76" s="13">
        <f>3260.28+36843.64</f>
        <v>40103.919999999998</v>
      </c>
      <c r="F76" s="19">
        <v>3537.01</v>
      </c>
      <c r="G76" s="13">
        <v>1903.16</v>
      </c>
      <c r="H76" s="13">
        <v>2595.27</v>
      </c>
    </row>
    <row r="77" spans="1:8" ht="26.25" x14ac:dyDescent="0.25">
      <c r="A77" s="21" t="s">
        <v>90</v>
      </c>
      <c r="B77" s="11" t="s">
        <v>20</v>
      </c>
      <c r="C77" s="12">
        <v>56078.720000000001</v>
      </c>
      <c r="D77" s="12">
        <v>38972.86</v>
      </c>
      <c r="E77" s="14">
        <v>42578.720000000001</v>
      </c>
      <c r="F77" s="18">
        <v>43172.72</v>
      </c>
      <c r="G77" s="14">
        <v>43656.47</v>
      </c>
      <c r="H77" s="13">
        <v>43656.47</v>
      </c>
    </row>
    <row r="78" spans="1:8" x14ac:dyDescent="0.25">
      <c r="A78" s="21" t="s">
        <v>110</v>
      </c>
      <c r="B78" s="11" t="s">
        <v>14</v>
      </c>
      <c r="C78" s="14">
        <v>0</v>
      </c>
      <c r="D78" s="12">
        <v>0</v>
      </c>
      <c r="E78" s="14">
        <v>0</v>
      </c>
      <c r="F78" s="18"/>
      <c r="G78" s="14">
        <v>0</v>
      </c>
      <c r="H78" s="13">
        <v>0</v>
      </c>
    </row>
    <row r="79" spans="1:8" x14ac:dyDescent="0.25">
      <c r="A79" s="21" t="s">
        <v>84</v>
      </c>
      <c r="B79" s="4" t="s">
        <v>21</v>
      </c>
      <c r="C79" s="10">
        <f t="shared" ref="C79:H79" si="12">SUBTOTAL(9,C80:C83)</f>
        <v>10550727.359999999</v>
      </c>
      <c r="D79" s="10">
        <f t="shared" si="12"/>
        <v>9005709.6999999993</v>
      </c>
      <c r="E79" s="10">
        <f t="shared" si="12"/>
        <v>8228156.2000000002</v>
      </c>
      <c r="F79" s="10">
        <f t="shared" si="12"/>
        <v>7974987.4500000002</v>
      </c>
      <c r="G79" s="10">
        <f t="shared" si="12"/>
        <v>8463739.6799999997</v>
      </c>
      <c r="H79" s="10">
        <f t="shared" si="12"/>
        <v>9335206.4700000007</v>
      </c>
    </row>
    <row r="80" spans="1:8" x14ac:dyDescent="0.25">
      <c r="A80" s="21" t="s">
        <v>85</v>
      </c>
      <c r="B80" s="11" t="s">
        <v>12</v>
      </c>
      <c r="C80" s="12">
        <v>1018225.45</v>
      </c>
      <c r="D80" s="12">
        <v>210484.16</v>
      </c>
      <c r="E80" s="14">
        <v>222039.18</v>
      </c>
      <c r="F80" s="18">
        <v>213062.04</v>
      </c>
      <c r="G80" s="14">
        <v>235513.09</v>
      </c>
      <c r="H80" s="13">
        <v>199629.88</v>
      </c>
    </row>
    <row r="81" spans="1:8" ht="26.25" x14ac:dyDescent="0.25">
      <c r="A81" s="21" t="s">
        <v>86</v>
      </c>
      <c r="B81" s="11" t="s">
        <v>22</v>
      </c>
      <c r="C81" s="12">
        <v>9529742.9100000001</v>
      </c>
      <c r="D81" s="15">
        <v>8739802.5899999999</v>
      </c>
      <c r="E81" s="14">
        <v>7975659.8200000003</v>
      </c>
      <c r="F81" s="18">
        <f>751600.7+4945993.3+1942604.76+31072.4</f>
        <v>7671271.1600000001</v>
      </c>
      <c r="G81" s="14">
        <v>8206163.6600000001</v>
      </c>
      <c r="H81" s="13">
        <v>9061238.2899999991</v>
      </c>
    </row>
    <row r="82" spans="1:8" x14ac:dyDescent="0.25">
      <c r="A82" s="21" t="s">
        <v>87</v>
      </c>
      <c r="B82" s="11" t="s">
        <v>13</v>
      </c>
      <c r="C82" s="12">
        <v>2759</v>
      </c>
      <c r="D82" s="12">
        <f>47622.25+7800.7</f>
        <v>55422.95</v>
      </c>
      <c r="E82" s="13">
        <f>29628.75+828.45</f>
        <v>30457.200000000001</v>
      </c>
      <c r="F82" s="19">
        <v>90654.25</v>
      </c>
      <c r="G82" s="13">
        <v>22062.93</v>
      </c>
      <c r="H82" s="13">
        <v>74338.3</v>
      </c>
    </row>
    <row r="83" spans="1:8" x14ac:dyDescent="0.25">
      <c r="A83" s="21" t="s">
        <v>111</v>
      </c>
      <c r="B83" s="11" t="s">
        <v>14</v>
      </c>
      <c r="C83" s="14">
        <v>0</v>
      </c>
      <c r="D83" s="12">
        <v>0</v>
      </c>
      <c r="E83" s="13">
        <v>0</v>
      </c>
      <c r="F83" s="19">
        <v>0</v>
      </c>
      <c r="G83" s="13">
        <v>0</v>
      </c>
      <c r="H83" s="13">
        <v>0</v>
      </c>
    </row>
    <row r="84" spans="1:8" x14ac:dyDescent="0.25">
      <c r="A84" s="21" t="s">
        <v>88</v>
      </c>
      <c r="B84" s="4" t="s">
        <v>23</v>
      </c>
      <c r="C84" s="10">
        <f t="shared" ref="C84:H84" si="13">SUBTOTAL(9,C85:C87)</f>
        <v>2012558.6</v>
      </c>
      <c r="D84" s="10">
        <f t="shared" si="13"/>
        <v>1285425.4099999999</v>
      </c>
      <c r="E84" s="10">
        <f t="shared" si="13"/>
        <v>1213337</v>
      </c>
      <c r="F84" s="10">
        <f t="shared" si="13"/>
        <v>1332921.0799999998</v>
      </c>
      <c r="G84" s="10">
        <f t="shared" si="13"/>
        <v>1369984.47</v>
      </c>
      <c r="H84" s="10">
        <f t="shared" si="13"/>
        <v>1396042.67</v>
      </c>
    </row>
    <row r="85" spans="1:8" x14ac:dyDescent="0.25">
      <c r="A85" s="21" t="s">
        <v>89</v>
      </c>
      <c r="B85" s="11" t="s">
        <v>12</v>
      </c>
      <c r="C85" s="12">
        <v>1731740.55</v>
      </c>
      <c r="D85" s="12">
        <v>1090810.99</v>
      </c>
      <c r="E85" s="12">
        <v>1028736.87</v>
      </c>
      <c r="F85" s="20">
        <v>1108130.8799999999</v>
      </c>
      <c r="G85" s="12">
        <v>1232377.95</v>
      </c>
      <c r="H85" s="13">
        <v>1078504.27</v>
      </c>
    </row>
    <row r="86" spans="1:8" x14ac:dyDescent="0.25">
      <c r="A86" s="21" t="s">
        <v>91</v>
      </c>
      <c r="B86" s="11" t="s">
        <v>13</v>
      </c>
      <c r="C86" s="12">
        <v>280818.05</v>
      </c>
      <c r="D86" s="13">
        <v>194614.42</v>
      </c>
      <c r="E86" s="13">
        <v>127073.13</v>
      </c>
      <c r="F86" s="19">
        <v>212250.9</v>
      </c>
      <c r="G86" s="13">
        <v>131324.51999999999</v>
      </c>
      <c r="H86" s="13">
        <v>317538.40000000002</v>
      </c>
    </row>
    <row r="87" spans="1:8" x14ac:dyDescent="0.25">
      <c r="A87" s="21" t="s">
        <v>92</v>
      </c>
      <c r="B87" s="11" t="s">
        <v>14</v>
      </c>
      <c r="C87" s="12">
        <v>0</v>
      </c>
      <c r="D87" s="13">
        <v>0</v>
      </c>
      <c r="E87" s="13">
        <v>57527</v>
      </c>
      <c r="F87" s="19">
        <v>12539.3</v>
      </c>
      <c r="G87" s="13">
        <v>6282</v>
      </c>
      <c r="H87" s="13">
        <v>0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Execução Orçamentária Mensal
Regime de Apuração 2019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2021-10-08T20:16:58Z</cp:lastPrinted>
  <dcterms:created xsi:type="dcterms:W3CDTF">2021-07-12T21:39:46Z</dcterms:created>
  <dcterms:modified xsi:type="dcterms:W3CDTF">2021-10-08T20:27:26Z</dcterms:modified>
</cp:coreProperties>
</file>