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1\gecmi\GECMI 2022\Publicações site OVG\CFIN\"/>
    </mc:Choice>
  </mc:AlternateContent>
  <xr:revisionPtr revIDLastSave="0" documentId="8_{1F644E79-AA54-43B5-8512-0353FC08D5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1" l="1"/>
  <c r="B61" i="1"/>
  <c r="B176" i="1" l="1"/>
  <c r="B183" i="1"/>
  <c r="B41" i="1"/>
  <c r="B54" i="1"/>
  <c r="B48" i="1"/>
  <c r="B129" i="1"/>
  <c r="B62" i="1" l="1"/>
  <c r="B117" i="1"/>
  <c r="B104" i="1"/>
  <c r="B93" i="1"/>
  <c r="B85" i="1" s="1"/>
  <c r="B164" i="1"/>
  <c r="B160" i="1"/>
  <c r="B134" i="1"/>
  <c r="B152" i="1"/>
  <c r="B158" i="1" l="1"/>
  <c r="B109" i="1" l="1"/>
  <c r="B154" i="1" l="1"/>
  <c r="B32" i="1"/>
  <c r="B25" i="1"/>
  <c r="B98" i="1"/>
  <c r="B148" i="1" l="1"/>
  <c r="B166" i="1" s="1"/>
  <c r="B111" i="1"/>
  <c r="B123" i="1"/>
  <c r="B39" i="1"/>
  <c r="B145" i="1" l="1"/>
  <c r="B167" i="1" s="1"/>
  <c r="B190" i="1" s="1"/>
  <c r="B64" i="1"/>
  <c r="B71" i="1" s="1"/>
  <c r="B74" i="1" l="1"/>
  <c r="B81" i="1" s="1"/>
  <c r="B196" i="1" l="1"/>
  <c r="B172" i="1"/>
</calcChain>
</file>

<file path=xl/sharedStrings.xml><?xml version="1.0" encoding="utf-8"?>
<sst xmlns="http://schemas.openxmlformats.org/spreadsheetml/2006/main" count="187" uniqueCount="187">
  <si>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</si>
  <si>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</si>
  <si>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Lotal/Data da emissão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</si>
  <si>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</si>
  <si>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</si>
  <si>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</si>
  <si>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</si>
  <si>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</si>
  <si>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</si>
  <si>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</si>
  <si>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</si>
  <si>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</si>
  <si>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</si>
  <si>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</si>
  <si>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</si>
  <si>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</si>
  <si>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</si>
  <si>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</si>
  <si>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</si>
  <si>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</si>
  <si>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</si>
  <si>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</si>
  <si>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</si>
  <si>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</si>
  <si>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</si>
  <si>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</si>
  <si>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</si>
  <si>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</si>
  <si>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</si>
  <si>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</si>
  <si>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</si>
  <si>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</si>
  <si>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001/2011 - 19º TA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</si>
  <si>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</si>
  <si>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</si>
  <si>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</si>
  <si>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</si>
  <si>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</si>
  <si>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</si>
  <si>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</si>
  <si>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</si>
  <si>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</si>
  <si>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</si>
  <si>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</si>
  <si>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</si>
  <si>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</si>
  <si>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</si>
  <si>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</si>
  <si>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</si>
  <si>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</si>
  <si>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</si>
  <si>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</si>
  <si>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</si>
  <si>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</si>
  <si>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</si>
  <si>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</si>
  <si>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</si>
  <si>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</si>
  <si>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</si>
  <si>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</si>
  <si>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</si>
  <si>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</si>
  <si>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</si>
  <si>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</si>
  <si>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</si>
  <si>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</si>
  <si>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</si>
  <si>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</si>
  <si>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</si>
  <si>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</si>
  <si>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</si>
  <si>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</si>
  <si>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</si>
  <si>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</si>
  <si>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</si>
  <si>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</si>
  <si>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</si>
  <si>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</si>
  <si>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</si>
  <si>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01/07/2021      E              TÉRMINO  30/06/2022</t>
    </r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</si>
  <si>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</si>
  <si>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</si>
  <si>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</si>
  <si>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</si>
  <si>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</si>
  <si>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</si>
  <si>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</si>
  <si>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</si>
  <si>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</si>
  <si>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</si>
  <si>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</si>
  <si>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</si>
  <si>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</si>
  <si>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</si>
  <si>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</si>
  <si>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</si>
  <si>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</si>
  <si>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</si>
  <si>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</si>
  <si>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</si>
  <si>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</si>
  <si>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</si>
  <si>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</si>
  <si>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</si>
  <si>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</si>
  <si>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</si>
  <si>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</si>
  <si>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</si>
  <si>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</si>
  <si>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</si>
  <si>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</si>
  <si>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</si>
  <si>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</si>
  <si>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</si>
  <si>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</si>
  <si>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</si>
  <si>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</si>
  <si>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</si>
  <si>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</si>
  <si>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</si>
  <si>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</si>
  <si>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</si>
  <si>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</si>
  <si>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</si>
  <si>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</si>
  <si>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</si>
  <si>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</si>
  <si>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</si>
  <si>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</si>
  <si>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</si>
  <si>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</si>
  <si>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</si>
  <si>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</si>
  <si>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</si>
  <si>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</si>
  <si>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</si>
  <si>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</si>
  <si>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</si>
  <si>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</si>
  <si>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</si>
  <si>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</si>
  <si>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</si>
  <si>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</si>
  <si>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</si>
  <si>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</si>
  <si>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</si>
  <si>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</si>
  <si>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</si>
  <si>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</si>
  <si>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</si>
  <si>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</si>
  <si>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</si>
  <si>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</si>
  <si>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</si>
  <si>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</si>
  <si>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</si>
  <si>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</si>
  <si>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</si>
  <si>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</si>
  <si>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</si>
  <si>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</si>
  <si>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</si>
  <si>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</si>
  <si>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r>
      <t>7.SALDO BANCÁRIO FINAL EM 28</t>
    </r>
    <r>
      <rPr>
        <b/>
        <u/>
        <sz val="11"/>
        <color theme="1"/>
        <rFont val="Calibri"/>
        <family val="2"/>
        <scheme val="minor"/>
      </rPr>
      <t>/02/2022</t>
    </r>
  </si>
  <si>
    <t>Fonte: Extratos bancários e Relatório Mensa Contas Pagas.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</si>
  <si>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</si>
  <si>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</si>
  <si>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</si>
  <si>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</si>
  <si>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</si>
  <si>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</si>
  <si>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 Outros (PROTEGE)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</si>
  <si>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</si>
  <si>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</si>
  <si>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</si>
  <si>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</si>
  <si>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</si>
  <si>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</si>
  <si>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</si>
  <si>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</si>
  <si>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</si>
  <si>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</si>
  <si>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</si>
  <si>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</si>
  <si>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</si>
  <si>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</si>
  <si>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Competência: 04 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</si>
</sst>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3" fillId="0" borderId="0" xfId="0" applyFont="1"/>
    <xf numFmtId="4" fontId="0" fillId="0" borderId="1" xfId="0" applyNumberFormat="1" applyFont="1" applyFill="1" applyBorder="1" applyAlignment="1">
      <alignment vertical="center"/>
    </xf>
    <xf numFmtId="0" fontId="0" fillId="0" borderId="0" xfId="0" applyFont="1" applyBorder="1"/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vertical="center"/>
    </xf>
    <xf numFmtId="0" fontId="0" fillId="4" borderId="0" xfId="0" applyFont="1" applyFill="1" applyBorder="1"/>
    <xf numFmtId="4" fontId="0" fillId="4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0" fontId="0" fillId="2" borderId="1" xfId="0" applyFill="1" applyBorder="1" applyAlignment="1"/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ont="1" applyFill="1"/>
    <xf numFmtId="0" fontId="0" fillId="4" borderId="1" xfId="0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44" fontId="3" fillId="2" borderId="1" xfId="2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4"/>
  <sheetViews>
    <sheetView showGridLines="0" tabSelected="1" view="pageLayout" topLeftCell="A185" zoomScale="70" zoomScaleNormal="80" zoomScaleSheetLayoutView="70" zoomScalePageLayoutView="70" workbookViewId="0">
      <selection activeCell="B193" sqref="B193"/>
    </sheetView>
  </sheetViews>
  <sheetFormatPr defaultColWidth="41.7109375" defaultRowHeight="15" x14ac:dyDescent="0.25"/>
  <cols>
    <col min="1" max="1" width="91.140625" style="1" customWidth="1"/>
    <col min="2" max="2" width="28.140625" style="1" customWidth="1"/>
    <col min="3" max="3" width="17.85546875" customWidth="1"/>
    <col min="10" max="16384" width="41.7109375" style="1"/>
  </cols>
  <sheetData>
    <row r="2" spans="1:2" x14ac:dyDescent="0.25">
      <c r="A2" s="66" t="s">
        <v>80</v>
      </c>
      <c r="B2" s="66"/>
    </row>
    <row r="3" spans="1:2" x14ac:dyDescent="0.25">
      <c r="A3" s="66"/>
      <c r="B3" s="66"/>
    </row>
    <row r="4" spans="1:2" x14ac:dyDescent="0.25">
      <c r="A4" s="66"/>
      <c r="B4" s="66"/>
    </row>
    <row r="5" spans="1:2" x14ac:dyDescent="0.25">
      <c r="A5" s="66"/>
      <c r="B5" s="66"/>
    </row>
    <row r="6" spans="1:2" x14ac:dyDescent="0.25">
      <c r="A6" s="66"/>
      <c r="B6" s="66"/>
    </row>
    <row r="7" spans="1:2" x14ac:dyDescent="0.25">
      <c r="A7" s="66"/>
      <c r="B7" s="66"/>
    </row>
    <row r="8" spans="1:2" ht="21" customHeight="1" x14ac:dyDescent="0.25">
      <c r="A8" s="67" t="s">
        <v>0</v>
      </c>
      <c r="B8" s="67"/>
    </row>
    <row r="9" spans="1:2" ht="16.149999999999999" customHeight="1" x14ac:dyDescent="0.25">
      <c r="A9" s="67"/>
      <c r="B9" s="67"/>
    </row>
    <row r="10" spans="1:2" x14ac:dyDescent="0.25">
      <c r="A10" s="69" t="s">
        <v>28</v>
      </c>
      <c r="B10" s="70"/>
    </row>
    <row r="11" spans="1:2" x14ac:dyDescent="0.25">
      <c r="A11" s="9" t="s">
        <v>27</v>
      </c>
      <c r="B11" s="10"/>
    </row>
    <row r="12" spans="1:2" x14ac:dyDescent="0.25">
      <c r="A12" s="71" t="s">
        <v>29</v>
      </c>
      <c r="B12" s="72"/>
    </row>
    <row r="13" spans="1:2" x14ac:dyDescent="0.25">
      <c r="A13" s="12" t="s">
        <v>30</v>
      </c>
      <c r="B13" s="10"/>
    </row>
    <row r="14" spans="1:2" x14ac:dyDescent="0.25">
      <c r="A14" s="73" t="s">
        <v>31</v>
      </c>
      <c r="B14" s="74"/>
    </row>
    <row r="15" spans="1:2" x14ac:dyDescent="0.25">
      <c r="A15" s="36" t="s">
        <v>32</v>
      </c>
      <c r="B15" s="11"/>
    </row>
    <row r="16" spans="1:2" x14ac:dyDescent="0.25">
      <c r="A16" s="71" t="s">
        <v>79</v>
      </c>
      <c r="B16" s="72"/>
    </row>
    <row r="17" spans="1:9" x14ac:dyDescent="0.25">
      <c r="A17" s="12"/>
      <c r="B17" s="10"/>
    </row>
    <row r="18" spans="1:9" s="2" customFormat="1" x14ac:dyDescent="0.25">
      <c r="A18" s="13" t="s">
        <v>77</v>
      </c>
      <c r="B18" s="53">
        <v>19275855.16</v>
      </c>
      <c r="C18"/>
      <c r="D18"/>
      <c r="E18"/>
      <c r="F18"/>
      <c r="G18"/>
      <c r="H18"/>
      <c r="I18"/>
    </row>
    <row r="19" spans="1:9" s="2" customFormat="1" x14ac:dyDescent="0.25">
      <c r="A19" s="13" t="s">
        <v>78</v>
      </c>
      <c r="B19" s="53">
        <v>1233402.75</v>
      </c>
      <c r="C19"/>
      <c r="D19"/>
      <c r="E19"/>
      <c r="F19"/>
      <c r="G19"/>
      <c r="H19"/>
      <c r="I19"/>
    </row>
    <row r="20" spans="1:9" s="2" customFormat="1" x14ac:dyDescent="0.25">
      <c r="A20" s="13"/>
      <c r="B20" s="14"/>
      <c r="C20"/>
      <c r="D20"/>
      <c r="E20"/>
      <c r="F20"/>
      <c r="G20"/>
      <c r="H20"/>
      <c r="I20"/>
    </row>
    <row r="21" spans="1:9" ht="26.25" x14ac:dyDescent="0.25">
      <c r="A21" s="75" t="s">
        <v>25</v>
      </c>
      <c r="B21" s="76"/>
    </row>
    <row r="22" spans="1:9" ht="14.25" customHeight="1" x14ac:dyDescent="0.25">
      <c r="A22" s="38" t="s">
        <v>186</v>
      </c>
      <c r="B22" s="55" t="s">
        <v>1</v>
      </c>
    </row>
    <row r="23" spans="1:9" x14ac:dyDescent="0.25">
      <c r="A23" s="20" t="s">
        <v>6</v>
      </c>
      <c r="B23" s="37"/>
    </row>
    <row r="24" spans="1:9" x14ac:dyDescent="0.25">
      <c r="A24" s="21" t="s">
        <v>3</v>
      </c>
      <c r="B24" s="22">
        <v>0</v>
      </c>
    </row>
    <row r="25" spans="1:9" x14ac:dyDescent="0.25">
      <c r="A25" s="21" t="s">
        <v>81</v>
      </c>
      <c r="B25" s="54">
        <f>SUM(B26:B31)</f>
        <v>1049255.93</v>
      </c>
    </row>
    <row r="26" spans="1:9" x14ac:dyDescent="0.25">
      <c r="A26" s="21" t="s">
        <v>33</v>
      </c>
      <c r="B26" s="22">
        <v>68775.47</v>
      </c>
    </row>
    <row r="27" spans="1:9" x14ac:dyDescent="0.25">
      <c r="A27" s="21" t="s">
        <v>34</v>
      </c>
      <c r="B27" s="22">
        <v>3041.65</v>
      </c>
    </row>
    <row r="28" spans="1:9" x14ac:dyDescent="0.25">
      <c r="A28" s="21" t="s">
        <v>35</v>
      </c>
      <c r="B28" s="22">
        <v>40666.589999999997</v>
      </c>
    </row>
    <row r="29" spans="1:9" x14ac:dyDescent="0.25">
      <c r="A29" s="21" t="s">
        <v>36</v>
      </c>
      <c r="B29" s="22">
        <v>26096.41</v>
      </c>
    </row>
    <row r="30" spans="1:9" x14ac:dyDescent="0.25">
      <c r="A30" s="21" t="s">
        <v>37</v>
      </c>
      <c r="B30" s="22">
        <v>95647.1</v>
      </c>
    </row>
    <row r="31" spans="1:9" x14ac:dyDescent="0.25">
      <c r="A31" s="21" t="s">
        <v>38</v>
      </c>
      <c r="B31" s="22">
        <v>815028.71</v>
      </c>
    </row>
    <row r="32" spans="1:9" x14ac:dyDescent="0.25">
      <c r="A32" s="21" t="s">
        <v>82</v>
      </c>
      <c r="B32" s="22">
        <f>SUM(B33:B38)</f>
        <v>84964073.180000007</v>
      </c>
    </row>
    <row r="33" spans="1:9" x14ac:dyDescent="0.25">
      <c r="A33" s="21" t="s">
        <v>39</v>
      </c>
      <c r="B33" s="22">
        <v>28632380.52</v>
      </c>
    </row>
    <row r="34" spans="1:9" x14ac:dyDescent="0.25">
      <c r="A34" s="21" t="s">
        <v>40</v>
      </c>
      <c r="B34" s="22">
        <v>1444755.79</v>
      </c>
    </row>
    <row r="35" spans="1:9" x14ac:dyDescent="0.25">
      <c r="A35" s="21" t="s">
        <v>41</v>
      </c>
      <c r="B35" s="22">
        <v>4597135.37</v>
      </c>
    </row>
    <row r="36" spans="1:9" x14ac:dyDescent="0.25">
      <c r="A36" s="21" t="s">
        <v>42</v>
      </c>
      <c r="B36" s="22">
        <v>17182851.989999998</v>
      </c>
    </row>
    <row r="37" spans="1:9" x14ac:dyDescent="0.25">
      <c r="A37" s="21" t="s">
        <v>43</v>
      </c>
      <c r="B37" s="22">
        <v>29282991.350000001</v>
      </c>
    </row>
    <row r="38" spans="1:9" x14ac:dyDescent="0.25">
      <c r="A38" s="21" t="s">
        <v>44</v>
      </c>
      <c r="B38" s="22">
        <v>3823958.16</v>
      </c>
    </row>
    <row r="39" spans="1:9" x14ac:dyDescent="0.25">
      <c r="A39" s="23" t="s">
        <v>4</v>
      </c>
      <c r="B39" s="43">
        <f>B32+B25+B24</f>
        <v>86013329.110000014</v>
      </c>
    </row>
    <row r="40" spans="1:9" x14ac:dyDescent="0.25">
      <c r="A40" s="20" t="s">
        <v>5</v>
      </c>
      <c r="B40" s="20"/>
    </row>
    <row r="41" spans="1:9" x14ac:dyDescent="0.25">
      <c r="A41" s="25" t="s">
        <v>83</v>
      </c>
      <c r="B41" s="3">
        <f>SUM(B42:B47)</f>
        <v>18670991.32</v>
      </c>
    </row>
    <row r="42" spans="1:9" x14ac:dyDescent="0.25">
      <c r="A42" s="21" t="s">
        <v>46</v>
      </c>
      <c r="B42" s="3">
        <v>3217609.83</v>
      </c>
      <c r="C42" s="60"/>
    </row>
    <row r="43" spans="1:9" x14ac:dyDescent="0.25">
      <c r="A43" s="21" t="s">
        <v>47</v>
      </c>
      <c r="B43" s="3">
        <v>89913.29</v>
      </c>
      <c r="C43" s="60"/>
    </row>
    <row r="44" spans="1:9" x14ac:dyDescent="0.25">
      <c r="A44" s="21" t="s">
        <v>48</v>
      </c>
      <c r="B44" s="3">
        <v>1893000</v>
      </c>
      <c r="C44" s="60"/>
    </row>
    <row r="45" spans="1:9" x14ac:dyDescent="0.25">
      <c r="A45" s="21" t="s">
        <v>49</v>
      </c>
      <c r="B45" s="3">
        <v>10265468.199999999</v>
      </c>
      <c r="C45" s="60"/>
    </row>
    <row r="46" spans="1:9" x14ac:dyDescent="0.25">
      <c r="A46" s="21" t="s">
        <v>50</v>
      </c>
      <c r="B46" s="3">
        <v>3205000</v>
      </c>
      <c r="C46" s="60"/>
    </row>
    <row r="47" spans="1:9" x14ac:dyDescent="0.25">
      <c r="A47" s="21" t="s">
        <v>51</v>
      </c>
      <c r="B47" s="3">
        <v>0</v>
      </c>
      <c r="C47" s="60"/>
    </row>
    <row r="48" spans="1:9" s="4" customFormat="1" x14ac:dyDescent="0.25">
      <c r="A48" s="25" t="s">
        <v>84</v>
      </c>
      <c r="B48" s="3">
        <f>SUM(B49:B53)</f>
        <v>666666.67000000004</v>
      </c>
      <c r="C48" s="60"/>
      <c r="D48"/>
      <c r="E48"/>
      <c r="F48"/>
      <c r="G48"/>
      <c r="H48"/>
      <c r="I48"/>
    </row>
    <row r="49" spans="1:9" s="4" customFormat="1" x14ac:dyDescent="0.25">
      <c r="A49" s="21" t="s">
        <v>45</v>
      </c>
      <c r="B49" s="3">
        <v>666666.67000000004</v>
      </c>
      <c r="C49"/>
      <c r="D49"/>
      <c r="E49"/>
      <c r="F49"/>
      <c r="G49"/>
      <c r="H49"/>
      <c r="I49"/>
    </row>
    <row r="50" spans="1:9" s="4" customFormat="1" x14ac:dyDescent="0.25">
      <c r="A50" s="21" t="s">
        <v>52</v>
      </c>
      <c r="B50" s="3">
        <v>0</v>
      </c>
      <c r="C50"/>
      <c r="D50"/>
      <c r="E50"/>
      <c r="F50"/>
      <c r="G50"/>
      <c r="H50"/>
      <c r="I50"/>
    </row>
    <row r="51" spans="1:9" s="4" customFormat="1" x14ac:dyDescent="0.25">
      <c r="A51" s="21" t="s">
        <v>53</v>
      </c>
      <c r="B51" s="3">
        <v>0</v>
      </c>
      <c r="C51"/>
      <c r="D51"/>
      <c r="E51"/>
      <c r="F51"/>
      <c r="G51"/>
      <c r="H51"/>
      <c r="I51"/>
    </row>
    <row r="52" spans="1:9" s="4" customFormat="1" x14ac:dyDescent="0.25">
      <c r="A52" s="21" t="s">
        <v>54</v>
      </c>
      <c r="B52" s="3">
        <v>0</v>
      </c>
      <c r="C52"/>
      <c r="D52"/>
      <c r="E52"/>
      <c r="F52"/>
      <c r="G52"/>
      <c r="H52"/>
      <c r="I52"/>
    </row>
    <row r="53" spans="1:9" s="4" customFormat="1" x14ac:dyDescent="0.25">
      <c r="A53" s="21" t="s">
        <v>55</v>
      </c>
      <c r="B53" s="3">
        <v>0</v>
      </c>
      <c r="C53"/>
      <c r="D53"/>
      <c r="E53"/>
      <c r="F53"/>
      <c r="G53"/>
      <c r="H53"/>
      <c r="I53"/>
    </row>
    <row r="54" spans="1:9" s="4" customFormat="1" x14ac:dyDescent="0.25">
      <c r="A54" s="9" t="s">
        <v>85</v>
      </c>
      <c r="B54" s="3">
        <f>SUM(B55:B60)</f>
        <v>682166.45</v>
      </c>
      <c r="C54"/>
      <c r="D54"/>
      <c r="E54"/>
      <c r="F54"/>
      <c r="G54"/>
      <c r="H54"/>
      <c r="I54"/>
    </row>
    <row r="55" spans="1:9" s="4" customFormat="1" x14ac:dyDescent="0.25">
      <c r="A55" s="21" t="s">
        <v>56</v>
      </c>
      <c r="B55" s="3">
        <v>228304.92</v>
      </c>
      <c r="C55"/>
      <c r="D55"/>
      <c r="E55"/>
      <c r="F55"/>
      <c r="G55"/>
      <c r="H55"/>
      <c r="I55"/>
    </row>
    <row r="56" spans="1:9" s="4" customFormat="1" x14ac:dyDescent="0.25">
      <c r="A56" s="21" t="s">
        <v>57</v>
      </c>
      <c r="B56" s="3">
        <v>8127.68</v>
      </c>
      <c r="C56"/>
      <c r="D56"/>
      <c r="E56"/>
      <c r="F56"/>
      <c r="G56"/>
      <c r="H56"/>
      <c r="I56"/>
    </row>
    <row r="57" spans="1:9" s="4" customFormat="1" x14ac:dyDescent="0.25">
      <c r="A57" s="21" t="s">
        <v>58</v>
      </c>
      <c r="B57" s="3">
        <v>41663.67</v>
      </c>
      <c r="C57"/>
      <c r="D57"/>
      <c r="E57"/>
      <c r="F57"/>
      <c r="G57"/>
      <c r="H57"/>
      <c r="I57"/>
    </row>
    <row r="58" spans="1:9" s="4" customFormat="1" x14ac:dyDescent="0.25">
      <c r="A58" s="21" t="s">
        <v>59</v>
      </c>
      <c r="B58" s="3">
        <v>173346.35</v>
      </c>
      <c r="C58"/>
      <c r="D58"/>
      <c r="E58"/>
      <c r="F58"/>
      <c r="G58"/>
      <c r="H58"/>
      <c r="I58"/>
    </row>
    <row r="59" spans="1:9" s="4" customFormat="1" x14ac:dyDescent="0.25">
      <c r="A59" s="21" t="s">
        <v>60</v>
      </c>
      <c r="B59" s="3">
        <v>201162.64</v>
      </c>
      <c r="C59"/>
      <c r="D59"/>
      <c r="E59"/>
      <c r="F59"/>
      <c r="G59"/>
      <c r="H59"/>
      <c r="I59"/>
    </row>
    <row r="60" spans="1:9" s="4" customFormat="1" x14ac:dyDescent="0.25">
      <c r="A60" s="21" t="s">
        <v>61</v>
      </c>
      <c r="B60" s="3">
        <v>29561.189999999995</v>
      </c>
      <c r="C60"/>
      <c r="D60"/>
      <c r="E60"/>
      <c r="F60"/>
      <c r="G60"/>
      <c r="H60"/>
      <c r="I60"/>
    </row>
    <row r="61" spans="1:9" s="4" customFormat="1" x14ac:dyDescent="0.25">
      <c r="A61" s="21" t="s">
        <v>185</v>
      </c>
      <c r="B61" s="3">
        <f>3922.5+97808.34+8750+119761.18+7.21+149.9+6020.39</f>
        <v>236419.52</v>
      </c>
      <c r="C61"/>
      <c r="D61"/>
      <c r="E61"/>
      <c r="F61"/>
      <c r="G61"/>
      <c r="H61"/>
      <c r="I61"/>
    </row>
    <row r="62" spans="1:9" s="4" customFormat="1" x14ac:dyDescent="0.25">
      <c r="A62" s="26" t="s">
        <v>90</v>
      </c>
      <c r="B62" s="44">
        <f>B54+B48+B41+B61</f>
        <v>20256243.960000001</v>
      </c>
      <c r="C62"/>
      <c r="D62"/>
      <c r="E62"/>
      <c r="F62"/>
      <c r="G62"/>
      <c r="H62"/>
      <c r="I62"/>
    </row>
    <row r="63" spans="1:9" s="4" customFormat="1" x14ac:dyDescent="0.25">
      <c r="A63" s="27" t="s">
        <v>7</v>
      </c>
      <c r="B63" s="15"/>
      <c r="C63"/>
      <c r="D63"/>
      <c r="E63"/>
      <c r="F63"/>
      <c r="G63"/>
      <c r="H63"/>
      <c r="I63"/>
    </row>
    <row r="64" spans="1:9" s="4" customFormat="1" x14ac:dyDescent="0.25">
      <c r="A64" s="25" t="s">
        <v>86</v>
      </c>
      <c r="B64" s="3">
        <f>SUM(B65:B70)</f>
        <v>18098461.18</v>
      </c>
      <c r="C64"/>
      <c r="D64"/>
      <c r="E64"/>
      <c r="F64"/>
      <c r="G64"/>
      <c r="H64"/>
      <c r="I64"/>
    </row>
    <row r="65" spans="1:9" s="4" customFormat="1" x14ac:dyDescent="0.25">
      <c r="A65" s="21" t="s">
        <v>62</v>
      </c>
      <c r="B65" s="3">
        <v>4280000</v>
      </c>
      <c r="C65"/>
      <c r="D65"/>
      <c r="E65"/>
      <c r="F65"/>
      <c r="G65"/>
      <c r="H65"/>
      <c r="I65"/>
    </row>
    <row r="66" spans="1:9" s="4" customFormat="1" x14ac:dyDescent="0.25">
      <c r="A66" s="21" t="s">
        <v>63</v>
      </c>
      <c r="B66" s="5">
        <v>320000</v>
      </c>
      <c r="C66"/>
      <c r="D66"/>
      <c r="E66"/>
      <c r="F66"/>
      <c r="G66"/>
      <c r="H66"/>
      <c r="I66"/>
    </row>
    <row r="67" spans="1:9" s="4" customFormat="1" x14ac:dyDescent="0.25">
      <c r="A67" s="21" t="s">
        <v>64</v>
      </c>
      <c r="B67" s="5">
        <v>0</v>
      </c>
      <c r="C67"/>
      <c r="D67"/>
      <c r="E67"/>
      <c r="F67"/>
      <c r="G67"/>
      <c r="H67"/>
      <c r="I67"/>
    </row>
    <row r="68" spans="1:9" s="4" customFormat="1" x14ac:dyDescent="0.25">
      <c r="A68" s="21" t="s">
        <v>65</v>
      </c>
      <c r="B68" s="5">
        <v>12148461.18</v>
      </c>
      <c r="C68"/>
      <c r="D68"/>
      <c r="E68"/>
      <c r="F68"/>
      <c r="G68"/>
      <c r="H68"/>
      <c r="I68"/>
    </row>
    <row r="69" spans="1:9" s="4" customFormat="1" x14ac:dyDescent="0.25">
      <c r="A69" s="21" t="s">
        <v>66</v>
      </c>
      <c r="B69" s="5">
        <v>1300000</v>
      </c>
      <c r="C69"/>
      <c r="D69"/>
      <c r="E69"/>
      <c r="F69"/>
      <c r="G69"/>
      <c r="H69"/>
      <c r="I69"/>
    </row>
    <row r="70" spans="1:9" s="4" customFormat="1" x14ac:dyDescent="0.25">
      <c r="A70" s="21" t="s">
        <v>67</v>
      </c>
      <c r="B70" s="5">
        <v>50000</v>
      </c>
      <c r="C70"/>
      <c r="D70"/>
      <c r="E70"/>
      <c r="F70"/>
      <c r="G70"/>
      <c r="H70"/>
      <c r="I70"/>
    </row>
    <row r="71" spans="1:9" s="4" customFormat="1" x14ac:dyDescent="0.25">
      <c r="A71" s="26" t="s">
        <v>89</v>
      </c>
      <c r="B71" s="45">
        <f>B64</f>
        <v>18098461.18</v>
      </c>
      <c r="C71"/>
      <c r="D71"/>
      <c r="E71"/>
      <c r="F71"/>
      <c r="G71"/>
      <c r="H71"/>
      <c r="I71"/>
    </row>
    <row r="72" spans="1:9" s="40" customFormat="1" x14ac:dyDescent="0.25">
      <c r="A72" s="24"/>
      <c r="B72" s="39"/>
      <c r="C72"/>
      <c r="D72"/>
      <c r="E72"/>
      <c r="F72"/>
      <c r="G72"/>
      <c r="H72"/>
      <c r="I72"/>
    </row>
    <row r="73" spans="1:9" s="4" customFormat="1" x14ac:dyDescent="0.25">
      <c r="A73" s="29" t="s">
        <v>8</v>
      </c>
      <c r="B73" s="30"/>
      <c r="C73"/>
      <c r="D73"/>
      <c r="E73"/>
      <c r="F73"/>
      <c r="G73"/>
      <c r="H73"/>
      <c r="I73"/>
    </row>
    <row r="74" spans="1:9" s="4" customFormat="1" x14ac:dyDescent="0.25">
      <c r="A74" s="28" t="s">
        <v>87</v>
      </c>
      <c r="B74" s="5">
        <f>SUM(B75:B80)</f>
        <v>19800000</v>
      </c>
      <c r="C74"/>
      <c r="D74"/>
      <c r="E74"/>
      <c r="F74"/>
      <c r="G74"/>
      <c r="H74"/>
      <c r="I74"/>
    </row>
    <row r="75" spans="1:9" s="4" customFormat="1" x14ac:dyDescent="0.25">
      <c r="A75" s="21" t="s">
        <v>68</v>
      </c>
      <c r="B75" s="5">
        <v>3740000</v>
      </c>
      <c r="C75"/>
      <c r="D75"/>
      <c r="E75"/>
      <c r="F75"/>
      <c r="G75"/>
      <c r="H75"/>
      <c r="I75"/>
    </row>
    <row r="76" spans="1:9" s="4" customFormat="1" x14ac:dyDescent="0.25">
      <c r="A76" s="21" t="s">
        <v>69</v>
      </c>
      <c r="B76" s="5">
        <v>0</v>
      </c>
      <c r="C76"/>
      <c r="D76"/>
      <c r="E76"/>
      <c r="F76"/>
      <c r="G76"/>
      <c r="H76"/>
      <c r="I76"/>
    </row>
    <row r="77" spans="1:9" s="4" customFormat="1" x14ac:dyDescent="0.25">
      <c r="A77" s="21" t="s">
        <v>70</v>
      </c>
      <c r="B77" s="5">
        <v>1890000</v>
      </c>
      <c r="C77"/>
      <c r="D77"/>
      <c r="E77"/>
      <c r="F77"/>
      <c r="G77"/>
      <c r="H77"/>
      <c r="I77"/>
    </row>
    <row r="78" spans="1:9" s="4" customFormat="1" x14ac:dyDescent="0.25">
      <c r="A78" s="21" t="s">
        <v>71</v>
      </c>
      <c r="B78" s="5">
        <v>10300000</v>
      </c>
      <c r="C78"/>
      <c r="D78"/>
      <c r="E78"/>
      <c r="F78"/>
      <c r="G78"/>
      <c r="H78"/>
      <c r="I78"/>
    </row>
    <row r="79" spans="1:9" s="4" customFormat="1" x14ac:dyDescent="0.25">
      <c r="A79" s="21" t="s">
        <v>72</v>
      </c>
      <c r="B79" s="5">
        <v>3080000</v>
      </c>
      <c r="C79"/>
      <c r="D79"/>
      <c r="E79"/>
      <c r="F79"/>
      <c r="G79"/>
      <c r="H79"/>
      <c r="I79"/>
    </row>
    <row r="80" spans="1:9" s="4" customFormat="1" x14ac:dyDescent="0.25">
      <c r="A80" s="21" t="s">
        <v>73</v>
      </c>
      <c r="B80" s="5">
        <v>790000</v>
      </c>
      <c r="C80"/>
      <c r="D80"/>
      <c r="E80"/>
      <c r="F80"/>
      <c r="G80"/>
      <c r="H80"/>
      <c r="I80"/>
    </row>
    <row r="81" spans="1:9" s="4" customFormat="1" x14ac:dyDescent="0.25">
      <c r="A81" s="27" t="s">
        <v>88</v>
      </c>
      <c r="B81" s="48">
        <f>B74</f>
        <v>19800000</v>
      </c>
      <c r="C81"/>
      <c r="D81"/>
      <c r="E81"/>
      <c r="F81"/>
      <c r="G81"/>
      <c r="H81"/>
      <c r="I81"/>
    </row>
    <row r="82" spans="1:9" s="40" customFormat="1" x14ac:dyDescent="0.25">
      <c r="A82" s="24"/>
      <c r="B82" s="39"/>
      <c r="C82"/>
      <c r="D82"/>
      <c r="E82"/>
      <c r="F82"/>
      <c r="G82"/>
      <c r="H82"/>
      <c r="I82"/>
    </row>
    <row r="83" spans="1:9" s="4" customFormat="1" x14ac:dyDescent="0.25">
      <c r="A83" s="27" t="s">
        <v>9</v>
      </c>
      <c r="B83" s="16"/>
      <c r="C83"/>
      <c r="D83"/>
      <c r="E83"/>
      <c r="F83"/>
      <c r="G83"/>
      <c r="H83"/>
      <c r="I83"/>
    </row>
    <row r="84" spans="1:9" s="4" customFormat="1" x14ac:dyDescent="0.25">
      <c r="A84" s="27" t="s">
        <v>10</v>
      </c>
      <c r="B84" s="27"/>
      <c r="C84"/>
      <c r="D84"/>
      <c r="E84"/>
      <c r="F84"/>
      <c r="G84"/>
      <c r="H84"/>
      <c r="I84"/>
    </row>
    <row r="85" spans="1:9" s="4" customFormat="1" x14ac:dyDescent="0.25">
      <c r="A85" s="27" t="s">
        <v>102</v>
      </c>
      <c r="B85" s="59">
        <f>SUBTOTAL(9,B86:B97)</f>
        <v>3137175.5500000003</v>
      </c>
      <c r="C85" s="61"/>
      <c r="D85"/>
      <c r="E85"/>
      <c r="F85"/>
      <c r="G85"/>
      <c r="H85"/>
      <c r="I85"/>
    </row>
    <row r="86" spans="1:9" s="4" customFormat="1" x14ac:dyDescent="0.25">
      <c r="A86" s="6" t="s">
        <v>103</v>
      </c>
      <c r="B86" s="3">
        <v>2067619.52</v>
      </c>
      <c r="C86"/>
      <c r="D86"/>
      <c r="E86"/>
      <c r="F86"/>
      <c r="G86"/>
      <c r="H86"/>
      <c r="I86"/>
    </row>
    <row r="87" spans="1:9" s="4" customFormat="1" x14ac:dyDescent="0.25">
      <c r="A87" s="7" t="s">
        <v>133</v>
      </c>
      <c r="B87" s="3">
        <v>0</v>
      </c>
      <c r="C87"/>
      <c r="D87"/>
      <c r="E87"/>
      <c r="F87"/>
      <c r="G87"/>
      <c r="H87"/>
      <c r="I87"/>
    </row>
    <row r="88" spans="1:9" s="4" customFormat="1" x14ac:dyDescent="0.25">
      <c r="A88" s="7" t="s">
        <v>134</v>
      </c>
      <c r="B88" s="3">
        <v>160933.68000000002</v>
      </c>
      <c r="C88"/>
      <c r="D88"/>
      <c r="E88"/>
      <c r="F88"/>
      <c r="G88"/>
      <c r="H88"/>
      <c r="I88"/>
    </row>
    <row r="89" spans="1:9" s="4" customFormat="1" x14ac:dyDescent="0.25">
      <c r="A89" s="7" t="s">
        <v>135</v>
      </c>
      <c r="B89" s="3">
        <v>72522.109999999986</v>
      </c>
      <c r="C89"/>
      <c r="D89"/>
      <c r="E89"/>
      <c r="F89"/>
      <c r="G89"/>
      <c r="H89"/>
      <c r="I89"/>
    </row>
    <row r="90" spans="1:9" s="4" customFormat="1" x14ac:dyDescent="0.25">
      <c r="A90" s="6" t="s">
        <v>136</v>
      </c>
      <c r="B90" s="3">
        <v>0</v>
      </c>
      <c r="C90"/>
      <c r="D90"/>
      <c r="E90"/>
      <c r="F90"/>
      <c r="G90"/>
      <c r="H90"/>
      <c r="I90"/>
    </row>
    <row r="91" spans="1:9" s="4" customFormat="1" x14ac:dyDescent="0.25">
      <c r="A91" s="6" t="s">
        <v>137</v>
      </c>
      <c r="B91" s="3">
        <v>0</v>
      </c>
      <c r="C91"/>
      <c r="D91"/>
      <c r="E91"/>
      <c r="F91"/>
      <c r="G91"/>
      <c r="H91"/>
      <c r="I91"/>
    </row>
    <row r="92" spans="1:9" s="4" customFormat="1" x14ac:dyDescent="0.25">
      <c r="A92" s="6" t="s">
        <v>138</v>
      </c>
      <c r="B92" s="3">
        <v>769392.83000000007</v>
      </c>
      <c r="C92"/>
      <c r="D92"/>
      <c r="E92"/>
      <c r="F92"/>
      <c r="G92"/>
      <c r="H92"/>
      <c r="I92"/>
    </row>
    <row r="93" spans="1:9" s="4" customFormat="1" x14ac:dyDescent="0.25">
      <c r="A93" s="28" t="s">
        <v>139</v>
      </c>
      <c r="B93" s="3">
        <f>SUBTOTAL(9,B94:B97)</f>
        <v>66707.41</v>
      </c>
      <c r="C93"/>
      <c r="D93"/>
      <c r="E93"/>
      <c r="F93"/>
      <c r="G93"/>
      <c r="H93"/>
      <c r="I93"/>
    </row>
    <row r="94" spans="1:9" s="4" customFormat="1" x14ac:dyDescent="0.25">
      <c r="A94" s="56" t="s">
        <v>140</v>
      </c>
      <c r="B94" s="57">
        <v>51600</v>
      </c>
      <c r="C94"/>
      <c r="D94"/>
      <c r="E94"/>
      <c r="F94"/>
      <c r="G94"/>
      <c r="H94"/>
      <c r="I94"/>
    </row>
    <row r="95" spans="1:9" s="4" customFormat="1" x14ac:dyDescent="0.25">
      <c r="A95" s="58" t="s">
        <v>141</v>
      </c>
      <c r="B95" s="57">
        <v>0</v>
      </c>
      <c r="C95"/>
      <c r="D95"/>
      <c r="E95"/>
      <c r="F95"/>
      <c r="G95"/>
      <c r="H95"/>
      <c r="I95"/>
    </row>
    <row r="96" spans="1:9" s="4" customFormat="1" x14ac:dyDescent="0.25">
      <c r="A96" s="58" t="s">
        <v>142</v>
      </c>
      <c r="B96" s="57">
        <v>4664.2</v>
      </c>
      <c r="C96"/>
      <c r="D96"/>
      <c r="E96"/>
      <c r="F96"/>
      <c r="G96"/>
      <c r="H96"/>
      <c r="I96"/>
    </row>
    <row r="97" spans="1:9" s="4" customFormat="1" x14ac:dyDescent="0.25">
      <c r="A97" s="58" t="s">
        <v>143</v>
      </c>
      <c r="B97" s="57">
        <f>10320.71+122.5</f>
        <v>10443.209999999999</v>
      </c>
      <c r="C97"/>
      <c r="D97"/>
      <c r="E97"/>
      <c r="F97"/>
      <c r="G97"/>
      <c r="H97"/>
      <c r="I97"/>
    </row>
    <row r="98" spans="1:9" s="4" customFormat="1" x14ac:dyDescent="0.25">
      <c r="A98" s="27" t="s">
        <v>104</v>
      </c>
      <c r="B98" s="59">
        <f>SUBTOTAL(9,B99:B108)</f>
        <v>1217202.55</v>
      </c>
      <c r="C98" s="61"/>
      <c r="D98"/>
      <c r="E98"/>
      <c r="F98"/>
      <c r="G98"/>
      <c r="H98"/>
      <c r="I98"/>
    </row>
    <row r="99" spans="1:9" s="4" customFormat="1" x14ac:dyDescent="0.25">
      <c r="A99" s="7" t="s">
        <v>144</v>
      </c>
      <c r="B99" s="3">
        <v>610763.57999999996</v>
      </c>
      <c r="C99"/>
      <c r="D99"/>
      <c r="E99"/>
      <c r="F99"/>
      <c r="G99"/>
      <c r="H99"/>
      <c r="I99"/>
    </row>
    <row r="100" spans="1:9" s="4" customFormat="1" x14ac:dyDescent="0.25">
      <c r="A100" s="7" t="s">
        <v>145</v>
      </c>
      <c r="B100" s="3">
        <v>414111.93</v>
      </c>
      <c r="C100"/>
      <c r="D100"/>
      <c r="E100"/>
      <c r="F100"/>
      <c r="G100"/>
      <c r="H100"/>
      <c r="I100"/>
    </row>
    <row r="101" spans="1:9" s="4" customFormat="1" x14ac:dyDescent="0.25">
      <c r="A101" s="7" t="s">
        <v>146</v>
      </c>
      <c r="B101" s="3">
        <v>129690.85000000003</v>
      </c>
      <c r="C101"/>
      <c r="D101"/>
      <c r="E101"/>
      <c r="F101"/>
      <c r="G101"/>
      <c r="H101"/>
      <c r="I101"/>
    </row>
    <row r="102" spans="1:9" s="4" customFormat="1" x14ac:dyDescent="0.25">
      <c r="A102" s="6" t="s">
        <v>147</v>
      </c>
      <c r="B102" s="3"/>
      <c r="C102"/>
      <c r="D102"/>
      <c r="E102"/>
      <c r="F102"/>
      <c r="G102"/>
      <c r="H102"/>
      <c r="I102"/>
    </row>
    <row r="103" spans="1:9" s="4" customFormat="1" x14ac:dyDescent="0.25">
      <c r="A103" s="6" t="s">
        <v>148</v>
      </c>
      <c r="B103" s="3"/>
      <c r="C103"/>
      <c r="D103"/>
      <c r="E103"/>
      <c r="F103"/>
      <c r="G103"/>
      <c r="H103"/>
      <c r="I103"/>
    </row>
    <row r="104" spans="1:9" s="4" customFormat="1" x14ac:dyDescent="0.25">
      <c r="A104" s="28" t="s">
        <v>105</v>
      </c>
      <c r="B104" s="3">
        <f>SUBTOTAL(9,B105:B108)</f>
        <v>62636.19</v>
      </c>
      <c r="C104"/>
      <c r="D104"/>
      <c r="E104"/>
      <c r="F104"/>
      <c r="G104"/>
      <c r="H104"/>
      <c r="I104"/>
    </row>
    <row r="105" spans="1:9" s="4" customFormat="1" x14ac:dyDescent="0.25">
      <c r="A105" s="56" t="s">
        <v>149</v>
      </c>
      <c r="B105" s="3"/>
      <c r="C105"/>
      <c r="D105"/>
      <c r="E105"/>
      <c r="F105"/>
      <c r="G105"/>
      <c r="H105"/>
      <c r="I105"/>
    </row>
    <row r="106" spans="1:9" s="4" customFormat="1" x14ac:dyDescent="0.25">
      <c r="A106" s="58" t="s">
        <v>150</v>
      </c>
      <c r="B106" s="3"/>
      <c r="C106"/>
      <c r="D106"/>
      <c r="E106"/>
      <c r="F106"/>
      <c r="G106"/>
      <c r="H106"/>
      <c r="I106"/>
    </row>
    <row r="107" spans="1:9" s="4" customFormat="1" x14ac:dyDescent="0.25">
      <c r="A107" s="58" t="s">
        <v>151</v>
      </c>
      <c r="B107" s="3">
        <v>48706.400000000001</v>
      </c>
      <c r="C107"/>
      <c r="D107"/>
      <c r="E107"/>
      <c r="F107"/>
      <c r="G107"/>
      <c r="H107"/>
      <c r="I107"/>
    </row>
    <row r="108" spans="1:9" s="4" customFormat="1" x14ac:dyDescent="0.25">
      <c r="A108" s="58" t="s">
        <v>132</v>
      </c>
      <c r="B108" s="3">
        <v>13929.79</v>
      </c>
      <c r="C108"/>
      <c r="D108"/>
      <c r="E108"/>
      <c r="F108"/>
      <c r="G108"/>
      <c r="H108"/>
      <c r="I108"/>
    </row>
    <row r="109" spans="1:9" s="4" customFormat="1" x14ac:dyDescent="0.25">
      <c r="A109" s="27" t="s">
        <v>106</v>
      </c>
      <c r="B109" s="59">
        <f>SUBTOTAL(9,B110)</f>
        <v>506864.16999999981</v>
      </c>
      <c r="C109"/>
      <c r="D109"/>
      <c r="E109"/>
      <c r="F109"/>
      <c r="G109"/>
      <c r="H109"/>
      <c r="I109"/>
    </row>
    <row r="110" spans="1:9" s="4" customFormat="1" x14ac:dyDescent="0.25">
      <c r="A110" s="7" t="s">
        <v>107</v>
      </c>
      <c r="B110" s="3">
        <v>506864.16999999981</v>
      </c>
      <c r="C110"/>
      <c r="D110"/>
      <c r="E110"/>
      <c r="F110"/>
      <c r="G110"/>
      <c r="H110"/>
      <c r="I110"/>
    </row>
    <row r="111" spans="1:9" s="4" customFormat="1" x14ac:dyDescent="0.25">
      <c r="A111" s="27" t="s">
        <v>108</v>
      </c>
      <c r="B111" s="59">
        <f>SUBTOTAL(9,B112:B122)</f>
        <v>15608.83</v>
      </c>
      <c r="C111"/>
      <c r="D111"/>
      <c r="E111"/>
      <c r="F111"/>
      <c r="G111"/>
      <c r="H111"/>
      <c r="I111"/>
    </row>
    <row r="112" spans="1:9" s="4" customFormat="1" x14ac:dyDescent="0.25">
      <c r="A112" s="7" t="s">
        <v>109</v>
      </c>
      <c r="B112" s="3">
        <v>0</v>
      </c>
      <c r="C112"/>
      <c r="D112"/>
      <c r="E112"/>
      <c r="F112"/>
      <c r="G112"/>
      <c r="H112"/>
      <c r="I112"/>
    </row>
    <row r="113" spans="1:9" s="4" customFormat="1" x14ac:dyDescent="0.25">
      <c r="A113" s="7" t="s">
        <v>124</v>
      </c>
      <c r="B113" s="3">
        <v>1261.83</v>
      </c>
      <c r="C113"/>
      <c r="D113"/>
      <c r="E113"/>
      <c r="F113"/>
      <c r="G113"/>
      <c r="H113"/>
      <c r="I113"/>
    </row>
    <row r="114" spans="1:9" s="4" customFormat="1" x14ac:dyDescent="0.25">
      <c r="A114" s="7" t="s">
        <v>125</v>
      </c>
      <c r="B114" s="3"/>
      <c r="C114"/>
      <c r="D114"/>
      <c r="E114"/>
      <c r="F114"/>
      <c r="G114"/>
      <c r="H114"/>
      <c r="I114"/>
    </row>
    <row r="115" spans="1:9" s="4" customFormat="1" x14ac:dyDescent="0.25">
      <c r="A115" s="6" t="s">
        <v>126</v>
      </c>
      <c r="B115" s="3"/>
      <c r="C115"/>
      <c r="D115"/>
      <c r="E115"/>
      <c r="F115"/>
      <c r="G115"/>
      <c r="H115"/>
      <c r="I115"/>
    </row>
    <row r="116" spans="1:9" s="4" customFormat="1" x14ac:dyDescent="0.25">
      <c r="A116" s="6" t="s">
        <v>127</v>
      </c>
      <c r="B116" s="3"/>
      <c r="C116"/>
      <c r="D116"/>
      <c r="E116"/>
      <c r="F116"/>
      <c r="G116"/>
      <c r="H116"/>
      <c r="I116"/>
    </row>
    <row r="117" spans="1:9" s="4" customFormat="1" x14ac:dyDescent="0.25">
      <c r="A117" s="28" t="s">
        <v>152</v>
      </c>
      <c r="B117" s="3">
        <f>SUBTOTAL(9,B118:B122)</f>
        <v>14347</v>
      </c>
      <c r="C117"/>
      <c r="D117"/>
      <c r="E117"/>
      <c r="F117"/>
      <c r="G117"/>
      <c r="H117"/>
      <c r="I117"/>
    </row>
    <row r="118" spans="1:9" s="4" customFormat="1" x14ac:dyDescent="0.25">
      <c r="A118" s="28" t="s">
        <v>153</v>
      </c>
      <c r="B118" s="3">
        <v>13813.1</v>
      </c>
      <c r="C118"/>
      <c r="D118"/>
      <c r="E118"/>
      <c r="F118"/>
      <c r="G118"/>
      <c r="H118"/>
      <c r="I118"/>
    </row>
    <row r="119" spans="1:9" s="4" customFormat="1" x14ac:dyDescent="0.25">
      <c r="A119" s="28" t="s">
        <v>154</v>
      </c>
      <c r="B119" s="3">
        <v>0</v>
      </c>
      <c r="C119"/>
      <c r="D119"/>
      <c r="E119"/>
      <c r="F119"/>
      <c r="G119"/>
      <c r="H119"/>
      <c r="I119"/>
    </row>
    <row r="120" spans="1:9" s="4" customFormat="1" x14ac:dyDescent="0.25">
      <c r="A120" s="28" t="s">
        <v>155</v>
      </c>
      <c r="B120" s="3">
        <v>0</v>
      </c>
      <c r="C120"/>
      <c r="D120"/>
      <c r="E120"/>
      <c r="F120"/>
      <c r="G120"/>
      <c r="H120"/>
      <c r="I120"/>
    </row>
    <row r="121" spans="1:9" s="4" customFormat="1" x14ac:dyDescent="0.25">
      <c r="A121" s="6" t="s">
        <v>156</v>
      </c>
      <c r="B121" s="3">
        <v>384</v>
      </c>
      <c r="C121"/>
      <c r="D121"/>
      <c r="E121"/>
      <c r="F121"/>
      <c r="G121"/>
      <c r="H121"/>
      <c r="I121"/>
    </row>
    <row r="122" spans="1:9" s="4" customFormat="1" x14ac:dyDescent="0.25">
      <c r="A122" s="28" t="s">
        <v>157</v>
      </c>
      <c r="B122" s="3">
        <v>149.9</v>
      </c>
      <c r="C122"/>
      <c r="D122"/>
      <c r="E122"/>
      <c r="F122"/>
      <c r="G122"/>
      <c r="H122"/>
      <c r="I122"/>
    </row>
    <row r="123" spans="1:9" s="4" customFormat="1" x14ac:dyDescent="0.25">
      <c r="A123" s="27" t="s">
        <v>110</v>
      </c>
      <c r="B123" s="59">
        <f>SUBTOTAL(9,B124:B133)</f>
        <v>12107528.560000001</v>
      </c>
      <c r="C123"/>
      <c r="D123"/>
      <c r="E123"/>
      <c r="F123"/>
      <c r="G123"/>
      <c r="H123"/>
      <c r="I123"/>
    </row>
    <row r="124" spans="1:9" s="4" customFormat="1" x14ac:dyDescent="0.25">
      <c r="A124" s="7" t="s">
        <v>111</v>
      </c>
      <c r="B124" s="3">
        <v>11906219.91</v>
      </c>
      <c r="C124"/>
      <c r="D124"/>
      <c r="E124"/>
      <c r="F124"/>
      <c r="G124"/>
      <c r="H124"/>
      <c r="I124"/>
    </row>
    <row r="125" spans="1:9" s="4" customFormat="1" x14ac:dyDescent="0.25">
      <c r="A125" s="7" t="s">
        <v>128</v>
      </c>
      <c r="B125" s="3">
        <v>176261.65</v>
      </c>
      <c r="C125"/>
      <c r="D125"/>
      <c r="E125"/>
      <c r="F125"/>
      <c r="G125"/>
      <c r="H125"/>
      <c r="I125"/>
    </row>
    <row r="126" spans="1:9" s="4" customFormat="1" x14ac:dyDescent="0.25">
      <c r="A126" s="7" t="s">
        <v>129</v>
      </c>
      <c r="B126" s="3">
        <v>16425</v>
      </c>
      <c r="C126"/>
      <c r="D126"/>
      <c r="E126"/>
      <c r="F126"/>
      <c r="G126"/>
      <c r="H126"/>
      <c r="I126"/>
    </row>
    <row r="127" spans="1:9" s="4" customFormat="1" x14ac:dyDescent="0.25">
      <c r="A127" s="6" t="s">
        <v>130</v>
      </c>
      <c r="B127" s="3"/>
      <c r="C127"/>
      <c r="D127"/>
      <c r="E127"/>
      <c r="F127"/>
      <c r="G127"/>
      <c r="H127"/>
      <c r="I127"/>
    </row>
    <row r="128" spans="1:9" s="4" customFormat="1" x14ac:dyDescent="0.25">
      <c r="A128" s="6" t="s">
        <v>131</v>
      </c>
      <c r="B128" s="3"/>
      <c r="C128"/>
      <c r="D128"/>
      <c r="E128"/>
      <c r="F128"/>
      <c r="G128"/>
      <c r="H128"/>
      <c r="I128"/>
    </row>
    <row r="129" spans="1:9" s="4" customFormat="1" x14ac:dyDescent="0.25">
      <c r="A129" s="28" t="s">
        <v>158</v>
      </c>
      <c r="B129" s="3">
        <f>SUBTOTAL(9,B130:B133)</f>
        <v>8622</v>
      </c>
      <c r="C129"/>
      <c r="D129"/>
      <c r="E129"/>
      <c r="F129"/>
      <c r="G129"/>
      <c r="H129"/>
      <c r="I129"/>
    </row>
    <row r="130" spans="1:9" s="4" customFormat="1" x14ac:dyDescent="0.25">
      <c r="A130" s="28" t="s">
        <v>159</v>
      </c>
      <c r="B130" s="3"/>
      <c r="C130"/>
      <c r="D130"/>
      <c r="E130"/>
      <c r="F130"/>
      <c r="G130"/>
      <c r="H130"/>
      <c r="I130"/>
    </row>
    <row r="131" spans="1:9" s="4" customFormat="1" x14ac:dyDescent="0.25">
      <c r="A131" s="28" t="s">
        <v>160</v>
      </c>
      <c r="B131" s="3"/>
      <c r="C131"/>
      <c r="D131"/>
      <c r="E131"/>
      <c r="F131"/>
      <c r="G131"/>
      <c r="H131"/>
      <c r="I131"/>
    </row>
    <row r="132" spans="1:9" s="4" customFormat="1" x14ac:dyDescent="0.25">
      <c r="A132" s="28" t="s">
        <v>161</v>
      </c>
      <c r="B132" s="3">
        <v>8622</v>
      </c>
      <c r="C132"/>
      <c r="D132"/>
      <c r="E132"/>
      <c r="F132"/>
      <c r="G132"/>
      <c r="H132"/>
      <c r="I132"/>
    </row>
    <row r="133" spans="1:9" s="4" customFormat="1" x14ac:dyDescent="0.25">
      <c r="A133" s="28" t="s">
        <v>162</v>
      </c>
      <c r="B133" s="3"/>
      <c r="C133"/>
      <c r="D133"/>
      <c r="E133"/>
      <c r="F133"/>
      <c r="G133"/>
      <c r="H133"/>
      <c r="I133"/>
    </row>
    <row r="134" spans="1:9" s="4" customFormat="1" x14ac:dyDescent="0.25">
      <c r="A134" s="27" t="s">
        <v>165</v>
      </c>
      <c r="B134" s="59">
        <f>SUBTOTAL(9,B135:B144)</f>
        <v>35601.51</v>
      </c>
      <c r="C134"/>
      <c r="D134"/>
      <c r="E134"/>
      <c r="F134"/>
      <c r="G134"/>
      <c r="H134"/>
      <c r="I134"/>
    </row>
    <row r="135" spans="1:9" s="4" customFormat="1" x14ac:dyDescent="0.25">
      <c r="A135" s="7" t="s">
        <v>166</v>
      </c>
      <c r="B135" s="3"/>
      <c r="C135"/>
      <c r="D135"/>
      <c r="E135"/>
      <c r="F135"/>
      <c r="G135"/>
      <c r="H135"/>
      <c r="I135"/>
    </row>
    <row r="136" spans="1:9" s="4" customFormat="1" x14ac:dyDescent="0.25">
      <c r="A136" s="7" t="s">
        <v>167</v>
      </c>
      <c r="B136" s="3"/>
      <c r="C136"/>
      <c r="D136"/>
      <c r="E136"/>
      <c r="F136"/>
      <c r="G136"/>
      <c r="H136"/>
      <c r="I136"/>
    </row>
    <row r="137" spans="1:9" s="4" customFormat="1" x14ac:dyDescent="0.25">
      <c r="A137" s="7" t="s">
        <v>168</v>
      </c>
      <c r="B137" s="3"/>
      <c r="C137"/>
      <c r="D137"/>
      <c r="E137"/>
      <c r="F137"/>
      <c r="G137"/>
      <c r="H137"/>
      <c r="I137"/>
    </row>
    <row r="138" spans="1:9" s="4" customFormat="1" x14ac:dyDescent="0.25">
      <c r="A138" s="6" t="s">
        <v>169</v>
      </c>
      <c r="B138" s="3"/>
      <c r="C138"/>
      <c r="D138"/>
      <c r="E138"/>
      <c r="F138"/>
      <c r="G138"/>
      <c r="H138"/>
      <c r="I138"/>
    </row>
    <row r="139" spans="1:9" s="4" customFormat="1" x14ac:dyDescent="0.25">
      <c r="A139" s="6" t="s">
        <v>170</v>
      </c>
      <c r="B139" s="3"/>
      <c r="C139"/>
      <c r="D139"/>
      <c r="E139"/>
      <c r="F139"/>
      <c r="G139"/>
      <c r="H139"/>
      <c r="I139"/>
    </row>
    <row r="140" spans="1:9" s="4" customFormat="1" x14ac:dyDescent="0.25">
      <c r="A140" s="28" t="s">
        <v>171</v>
      </c>
      <c r="B140" s="3"/>
      <c r="C140"/>
      <c r="D140"/>
      <c r="E140"/>
      <c r="F140"/>
      <c r="G140"/>
      <c r="H140"/>
      <c r="I140"/>
    </row>
    <row r="141" spans="1:9" s="4" customFormat="1" x14ac:dyDescent="0.25">
      <c r="A141" s="56" t="s">
        <v>172</v>
      </c>
      <c r="B141" s="3"/>
      <c r="C141"/>
      <c r="D141"/>
      <c r="E141"/>
      <c r="F141"/>
      <c r="G141"/>
      <c r="H141"/>
      <c r="I141"/>
    </row>
    <row r="142" spans="1:9" s="4" customFormat="1" x14ac:dyDescent="0.25">
      <c r="A142" s="58" t="s">
        <v>173</v>
      </c>
      <c r="B142" s="3">
        <v>35601.51</v>
      </c>
      <c r="C142"/>
      <c r="D142"/>
      <c r="E142"/>
      <c r="F142"/>
      <c r="G142"/>
      <c r="H142"/>
      <c r="I142"/>
    </row>
    <row r="143" spans="1:9" s="4" customFormat="1" x14ac:dyDescent="0.25">
      <c r="A143" s="58" t="s">
        <v>174</v>
      </c>
      <c r="B143" s="3"/>
      <c r="C143"/>
      <c r="D143"/>
      <c r="E143"/>
      <c r="F143"/>
      <c r="G143"/>
      <c r="H143"/>
      <c r="I143"/>
    </row>
    <row r="144" spans="1:9" s="4" customFormat="1" x14ac:dyDescent="0.25">
      <c r="A144" s="58" t="s">
        <v>175</v>
      </c>
      <c r="B144" s="3"/>
      <c r="C144"/>
      <c r="D144"/>
      <c r="E144"/>
      <c r="F144"/>
      <c r="G144"/>
      <c r="H144"/>
      <c r="I144"/>
    </row>
    <row r="145" spans="1:9" s="4" customFormat="1" x14ac:dyDescent="0.25">
      <c r="A145" s="24" t="s">
        <v>176</v>
      </c>
      <c r="B145" s="46">
        <f>SUBTOTAL(9,B85:B144)</f>
        <v>17019981.170000002</v>
      </c>
      <c r="C145" s="60"/>
      <c r="D145"/>
      <c r="E145"/>
      <c r="F145"/>
      <c r="G145"/>
      <c r="H145"/>
      <c r="I145"/>
    </row>
    <row r="146" spans="1:9" s="4" customFormat="1" x14ac:dyDescent="0.25">
      <c r="A146" s="24"/>
      <c r="B146" s="17"/>
      <c r="C146"/>
      <c r="D146"/>
      <c r="E146"/>
      <c r="F146"/>
      <c r="G146"/>
      <c r="H146"/>
      <c r="I146"/>
    </row>
    <row r="147" spans="1:9" s="4" customFormat="1" x14ac:dyDescent="0.25">
      <c r="A147" s="27" t="s">
        <v>11</v>
      </c>
      <c r="B147" s="27"/>
      <c r="C147"/>
      <c r="D147"/>
      <c r="E147"/>
      <c r="F147"/>
      <c r="G147"/>
      <c r="H147"/>
      <c r="I147"/>
    </row>
    <row r="148" spans="1:9" s="4" customFormat="1" x14ac:dyDescent="0.25">
      <c r="A148" s="27" t="s">
        <v>112</v>
      </c>
      <c r="B148" s="59">
        <f>SUBTOTAL(9,B149:B153)</f>
        <v>1385564.79</v>
      </c>
      <c r="C148"/>
      <c r="D148"/>
      <c r="E148"/>
      <c r="F148"/>
      <c r="G148"/>
      <c r="H148"/>
      <c r="I148"/>
    </row>
    <row r="149" spans="1:9" s="4" customFormat="1" x14ac:dyDescent="0.25">
      <c r="A149" s="6" t="s">
        <v>113</v>
      </c>
      <c r="B149" s="3">
        <v>22007.5</v>
      </c>
      <c r="C149"/>
      <c r="D149"/>
      <c r="E149"/>
      <c r="F149"/>
      <c r="G149"/>
      <c r="H149"/>
      <c r="I149"/>
    </row>
    <row r="150" spans="1:9" s="4" customFormat="1" x14ac:dyDescent="0.25">
      <c r="A150" s="6" t="s">
        <v>114</v>
      </c>
      <c r="B150" s="3"/>
      <c r="C150"/>
      <c r="D150"/>
      <c r="E150"/>
      <c r="F150"/>
      <c r="G150"/>
      <c r="H150"/>
      <c r="I150"/>
    </row>
    <row r="151" spans="1:9" s="4" customFormat="1" x14ac:dyDescent="0.25">
      <c r="A151" s="28" t="s">
        <v>115</v>
      </c>
      <c r="B151" s="17"/>
      <c r="C151"/>
      <c r="D151"/>
      <c r="E151"/>
      <c r="F151"/>
      <c r="G151"/>
      <c r="H151"/>
      <c r="I151"/>
    </row>
    <row r="152" spans="1:9" s="4" customFormat="1" x14ac:dyDescent="0.25">
      <c r="A152" s="28" t="s">
        <v>116</v>
      </c>
      <c r="B152" s="17">
        <f>SUBTOTAL(9,B153)</f>
        <v>1363557.29</v>
      </c>
      <c r="C152"/>
      <c r="D152"/>
      <c r="E152"/>
      <c r="F152"/>
      <c r="G152"/>
      <c r="H152"/>
      <c r="I152"/>
    </row>
    <row r="153" spans="1:9" s="4" customFormat="1" x14ac:dyDescent="0.25">
      <c r="A153" s="28" t="s">
        <v>122</v>
      </c>
      <c r="B153" s="17">
        <v>1363557.29</v>
      </c>
      <c r="C153"/>
      <c r="D153"/>
      <c r="E153"/>
      <c r="F153"/>
      <c r="G153"/>
      <c r="H153"/>
      <c r="I153"/>
    </row>
    <row r="154" spans="1:9" s="4" customFormat="1" x14ac:dyDescent="0.25">
      <c r="A154" s="27" t="s">
        <v>121</v>
      </c>
      <c r="B154" s="59">
        <f>SUBTOTAL(9,B155:B159)</f>
        <v>166031.39000000001</v>
      </c>
      <c r="C154"/>
      <c r="D154"/>
      <c r="E154"/>
      <c r="F154"/>
      <c r="G154"/>
      <c r="H154"/>
      <c r="I154"/>
    </row>
    <row r="155" spans="1:9" s="4" customFormat="1" x14ac:dyDescent="0.25">
      <c r="A155" s="6" t="s">
        <v>117</v>
      </c>
      <c r="B155" s="3">
        <v>166031.39000000001</v>
      </c>
      <c r="C155"/>
      <c r="D155"/>
      <c r="E155"/>
      <c r="F155"/>
      <c r="G155"/>
      <c r="H155"/>
      <c r="I155"/>
    </row>
    <row r="156" spans="1:9" s="4" customFormat="1" x14ac:dyDescent="0.25">
      <c r="A156" s="6" t="s">
        <v>118</v>
      </c>
      <c r="B156" s="3">
        <v>0</v>
      </c>
      <c r="C156"/>
      <c r="D156"/>
      <c r="E156"/>
      <c r="F156"/>
      <c r="G156"/>
      <c r="H156"/>
      <c r="I156"/>
    </row>
    <row r="157" spans="1:9" s="4" customFormat="1" x14ac:dyDescent="0.25">
      <c r="A157" s="28" t="s">
        <v>119</v>
      </c>
      <c r="B157" s="17">
        <v>0</v>
      </c>
      <c r="C157"/>
      <c r="D157"/>
      <c r="E157"/>
      <c r="F157"/>
      <c r="G157"/>
      <c r="H157"/>
      <c r="I157"/>
    </row>
    <row r="158" spans="1:9" s="4" customFormat="1" x14ac:dyDescent="0.25">
      <c r="A158" s="28" t="s">
        <v>120</v>
      </c>
      <c r="B158" s="17">
        <f>SUBTOTAL(9,B159)</f>
        <v>0</v>
      </c>
      <c r="C158"/>
      <c r="D158"/>
      <c r="E158"/>
      <c r="F158"/>
      <c r="G158"/>
      <c r="H158"/>
      <c r="I158"/>
    </row>
    <row r="159" spans="1:9" s="4" customFormat="1" x14ac:dyDescent="0.25">
      <c r="A159" s="28" t="s">
        <v>182</v>
      </c>
      <c r="B159" s="17"/>
      <c r="C159"/>
      <c r="D159"/>
      <c r="E159"/>
      <c r="F159"/>
      <c r="G159"/>
      <c r="H159"/>
      <c r="I159"/>
    </row>
    <row r="160" spans="1:9" s="4" customFormat="1" x14ac:dyDescent="0.25">
      <c r="A160" s="27" t="s">
        <v>178</v>
      </c>
      <c r="B160" s="59">
        <f>SUBTOTAL(9,B161:B165)</f>
        <v>0</v>
      </c>
      <c r="C160"/>
      <c r="D160"/>
      <c r="E160"/>
      <c r="F160"/>
      <c r="G160"/>
      <c r="H160"/>
      <c r="I160"/>
    </row>
    <row r="161" spans="1:9" s="4" customFormat="1" x14ac:dyDescent="0.25">
      <c r="A161" s="6" t="s">
        <v>177</v>
      </c>
      <c r="B161" s="3"/>
      <c r="C161"/>
      <c r="D161"/>
      <c r="E161"/>
      <c r="F161"/>
      <c r="G161"/>
      <c r="H161"/>
      <c r="I161"/>
    </row>
    <row r="162" spans="1:9" s="4" customFormat="1" x14ac:dyDescent="0.25">
      <c r="A162" s="6" t="s">
        <v>179</v>
      </c>
      <c r="B162" s="3">
        <v>0</v>
      </c>
      <c r="C162"/>
      <c r="D162"/>
      <c r="E162"/>
      <c r="F162"/>
      <c r="G162"/>
      <c r="H162"/>
      <c r="I162"/>
    </row>
    <row r="163" spans="1:9" s="4" customFormat="1" x14ac:dyDescent="0.25">
      <c r="A163" s="28" t="s">
        <v>180</v>
      </c>
      <c r="B163" s="17">
        <v>0</v>
      </c>
      <c r="C163"/>
      <c r="D163"/>
      <c r="E163"/>
      <c r="F163"/>
      <c r="G163"/>
      <c r="H163"/>
      <c r="I163"/>
    </row>
    <row r="164" spans="1:9" s="4" customFormat="1" x14ac:dyDescent="0.25">
      <c r="A164" s="28" t="s">
        <v>181</v>
      </c>
      <c r="B164" s="17">
        <f>SUBTOTAL(9,B165)</f>
        <v>0</v>
      </c>
      <c r="C164"/>
      <c r="D164"/>
      <c r="E164"/>
      <c r="F164"/>
      <c r="G164"/>
      <c r="H164"/>
      <c r="I164"/>
    </row>
    <row r="165" spans="1:9" s="4" customFormat="1" x14ac:dyDescent="0.25">
      <c r="A165" s="28" t="s">
        <v>183</v>
      </c>
      <c r="B165" s="17"/>
      <c r="C165"/>
      <c r="D165"/>
      <c r="E165"/>
      <c r="F165"/>
      <c r="G165"/>
      <c r="H165"/>
      <c r="I165"/>
    </row>
    <row r="166" spans="1:9" s="4" customFormat="1" x14ac:dyDescent="0.25">
      <c r="A166" s="24" t="s">
        <v>184</v>
      </c>
      <c r="B166" s="44">
        <f>B154+B148</f>
        <v>1551596.1800000002</v>
      </c>
      <c r="C166"/>
      <c r="D166"/>
      <c r="E166"/>
      <c r="F166"/>
      <c r="G166"/>
      <c r="H166"/>
      <c r="I166"/>
    </row>
    <row r="167" spans="1:9" s="4" customFormat="1" ht="14.25" customHeight="1" x14ac:dyDescent="0.25">
      <c r="A167" s="24" t="s">
        <v>26</v>
      </c>
      <c r="B167" s="44">
        <f>B145+B166</f>
        <v>18571577.350000001</v>
      </c>
      <c r="C167"/>
      <c r="D167"/>
      <c r="E167"/>
      <c r="F167"/>
      <c r="G167"/>
      <c r="H167"/>
      <c r="I167"/>
    </row>
    <row r="168" spans="1:9" s="4" customFormat="1" x14ac:dyDescent="0.25">
      <c r="A168" s="24"/>
      <c r="B168" s="5"/>
      <c r="C168"/>
      <c r="D168"/>
      <c r="E168"/>
      <c r="F168"/>
      <c r="G168"/>
      <c r="H168"/>
      <c r="I168"/>
    </row>
    <row r="169" spans="1:9" s="4" customFormat="1" x14ac:dyDescent="0.25">
      <c r="A169" s="29" t="s">
        <v>12</v>
      </c>
      <c r="B169" s="30"/>
      <c r="C169"/>
      <c r="D169"/>
      <c r="E169"/>
      <c r="F169"/>
      <c r="G169"/>
      <c r="H169"/>
      <c r="I169"/>
    </row>
    <row r="170" spans="1:9" s="4" customFormat="1" x14ac:dyDescent="0.25">
      <c r="A170" s="6" t="s">
        <v>13</v>
      </c>
      <c r="B170" s="5">
        <v>0</v>
      </c>
      <c r="C170"/>
      <c r="D170"/>
      <c r="E170"/>
      <c r="F170"/>
      <c r="G170"/>
      <c r="H170"/>
      <c r="I170"/>
    </row>
    <row r="171" spans="1:9" s="4" customFormat="1" x14ac:dyDescent="0.25">
      <c r="A171" s="6" t="s">
        <v>14</v>
      </c>
      <c r="B171" s="8">
        <v>0</v>
      </c>
      <c r="C171"/>
      <c r="D171"/>
      <c r="E171"/>
      <c r="F171"/>
      <c r="G171"/>
      <c r="H171"/>
      <c r="I171"/>
    </row>
    <row r="172" spans="1:9" s="4" customFormat="1" x14ac:dyDescent="0.25">
      <c r="A172" s="31" t="s">
        <v>15</v>
      </c>
      <c r="B172" s="49">
        <f>B170+B171</f>
        <v>0</v>
      </c>
      <c r="C172"/>
      <c r="D172"/>
      <c r="E172"/>
      <c r="F172"/>
      <c r="G172"/>
      <c r="H172"/>
      <c r="I172"/>
    </row>
    <row r="173" spans="1:9" s="41" customFormat="1" x14ac:dyDescent="0.25">
      <c r="A173" s="68"/>
      <c r="B173" s="68"/>
      <c r="C173"/>
      <c r="D173"/>
      <c r="E173"/>
      <c r="F173"/>
      <c r="G173"/>
      <c r="H173"/>
      <c r="I173"/>
    </row>
    <row r="174" spans="1:9" s="4" customFormat="1" x14ac:dyDescent="0.25">
      <c r="A174" s="20" t="s">
        <v>163</v>
      </c>
      <c r="B174" s="34"/>
      <c r="C174"/>
      <c r="D174"/>
      <c r="E174"/>
      <c r="F174"/>
      <c r="G174"/>
      <c r="H174"/>
      <c r="I174"/>
    </row>
    <row r="175" spans="1:9" s="4" customFormat="1" x14ac:dyDescent="0.25">
      <c r="A175" s="32" t="s">
        <v>16</v>
      </c>
      <c r="B175" s="33">
        <v>0</v>
      </c>
      <c r="C175"/>
      <c r="D175"/>
      <c r="E175"/>
      <c r="F175"/>
      <c r="G175"/>
      <c r="H175"/>
      <c r="I175"/>
    </row>
    <row r="176" spans="1:9" s="4" customFormat="1" x14ac:dyDescent="0.25">
      <c r="A176" s="35" t="s">
        <v>91</v>
      </c>
      <c r="B176" s="33">
        <f>SUBTOTAL(9,B177:B182)</f>
        <v>350217.2699999999</v>
      </c>
      <c r="C176"/>
      <c r="D176"/>
      <c r="E176"/>
      <c r="F176"/>
      <c r="G176"/>
      <c r="H176"/>
      <c r="I176"/>
    </row>
    <row r="177" spans="1:9" s="4" customFormat="1" x14ac:dyDescent="0.25">
      <c r="A177" s="35" t="s">
        <v>92</v>
      </c>
      <c r="B177" s="33">
        <v>93995.310000000522</v>
      </c>
      <c r="C177"/>
      <c r="D177"/>
      <c r="E177"/>
      <c r="F177"/>
      <c r="G177"/>
      <c r="H177"/>
      <c r="I177"/>
    </row>
    <row r="178" spans="1:9" s="4" customFormat="1" x14ac:dyDescent="0.25">
      <c r="A178" s="35" t="s">
        <v>74</v>
      </c>
      <c r="B178" s="33">
        <v>3906.3200000001816</v>
      </c>
      <c r="C178"/>
      <c r="D178"/>
      <c r="E178"/>
      <c r="F178"/>
      <c r="G178"/>
      <c r="H178"/>
      <c r="I178"/>
    </row>
    <row r="179" spans="1:9" s="4" customFormat="1" x14ac:dyDescent="0.25">
      <c r="A179" s="35" t="s">
        <v>75</v>
      </c>
      <c r="B179" s="33">
        <v>28207.659999999916</v>
      </c>
      <c r="C179"/>
      <c r="D179"/>
      <c r="E179"/>
      <c r="F179"/>
      <c r="G179"/>
      <c r="H179"/>
      <c r="I179"/>
    </row>
    <row r="180" spans="1:9" s="4" customFormat="1" x14ac:dyDescent="0.25">
      <c r="A180" s="35" t="s">
        <v>76</v>
      </c>
      <c r="B180" s="33">
        <v>32497.229999998584</v>
      </c>
      <c r="C180"/>
      <c r="D180"/>
      <c r="E180"/>
      <c r="F180"/>
      <c r="G180"/>
      <c r="H180"/>
      <c r="I180"/>
    </row>
    <row r="181" spans="1:9" s="4" customFormat="1" x14ac:dyDescent="0.25">
      <c r="A181" s="35" t="s">
        <v>93</v>
      </c>
      <c r="B181" s="33">
        <v>152183.55000000075</v>
      </c>
      <c r="C181"/>
      <c r="D181"/>
      <c r="E181"/>
      <c r="F181"/>
      <c r="G181"/>
      <c r="H181"/>
      <c r="I181"/>
    </row>
    <row r="182" spans="1:9" s="4" customFormat="1" x14ac:dyDescent="0.25">
      <c r="A182" s="35" t="s">
        <v>94</v>
      </c>
      <c r="B182" s="33">
        <v>39427.199999999953</v>
      </c>
      <c r="C182"/>
      <c r="D182"/>
      <c r="E182"/>
      <c r="F182"/>
      <c r="G182"/>
      <c r="H182"/>
      <c r="I182"/>
    </row>
    <row r="183" spans="1:9" s="4" customFormat="1" x14ac:dyDescent="0.25">
      <c r="A183" s="35" t="s">
        <v>95</v>
      </c>
      <c r="B183" s="33">
        <f>SUBTOTAL(9,B184:B189)</f>
        <v>87347778.449999988</v>
      </c>
      <c r="C183"/>
      <c r="D183"/>
      <c r="E183"/>
      <c r="F183"/>
      <c r="G183"/>
      <c r="H183"/>
      <c r="I183"/>
    </row>
    <row r="184" spans="1:9" s="4" customFormat="1" x14ac:dyDescent="0.25">
      <c r="A184" s="35" t="s">
        <v>123</v>
      </c>
      <c r="B184" s="33">
        <v>28320685.440000001</v>
      </c>
      <c r="C184"/>
      <c r="D184"/>
      <c r="E184"/>
      <c r="F184"/>
      <c r="G184"/>
      <c r="H184"/>
      <c r="I184"/>
    </row>
    <row r="185" spans="1:9" s="4" customFormat="1" x14ac:dyDescent="0.25">
      <c r="A185" s="35" t="s">
        <v>96</v>
      </c>
      <c r="B185" s="33">
        <v>1132883.47</v>
      </c>
      <c r="C185"/>
      <c r="D185"/>
      <c r="E185"/>
      <c r="F185"/>
      <c r="G185"/>
      <c r="H185"/>
      <c r="I185"/>
    </row>
    <row r="186" spans="1:9" s="4" customFormat="1" x14ac:dyDescent="0.25">
      <c r="A186" s="35" t="s">
        <v>97</v>
      </c>
      <c r="B186" s="33">
        <v>6528799.04</v>
      </c>
      <c r="C186"/>
      <c r="D186"/>
      <c r="E186"/>
      <c r="F186"/>
      <c r="G186"/>
      <c r="H186"/>
      <c r="I186"/>
    </row>
    <row r="187" spans="1:9" s="4" customFormat="1" x14ac:dyDescent="0.25">
      <c r="A187" s="35" t="s">
        <v>98</v>
      </c>
      <c r="B187" s="33">
        <v>15507737.16</v>
      </c>
      <c r="C187"/>
      <c r="D187"/>
      <c r="E187"/>
      <c r="F187"/>
      <c r="G187"/>
      <c r="H187"/>
      <c r="I187"/>
    </row>
    <row r="188" spans="1:9" s="4" customFormat="1" x14ac:dyDescent="0.25">
      <c r="A188" s="35" t="s">
        <v>99</v>
      </c>
      <c r="B188" s="33">
        <v>31264153.990000002</v>
      </c>
      <c r="C188"/>
      <c r="D188"/>
      <c r="E188"/>
      <c r="F188"/>
      <c r="G188"/>
      <c r="H188"/>
      <c r="I188"/>
    </row>
    <row r="189" spans="1:9" s="4" customFormat="1" x14ac:dyDescent="0.25">
      <c r="A189" s="35" t="s">
        <v>100</v>
      </c>
      <c r="B189" s="33">
        <v>4593519.3499999996</v>
      </c>
      <c r="C189"/>
      <c r="D189" s="60"/>
      <c r="E189"/>
      <c r="F189"/>
      <c r="G189"/>
      <c r="H189"/>
      <c r="I189"/>
    </row>
    <row r="190" spans="1:9" s="4" customFormat="1" x14ac:dyDescent="0.25">
      <c r="A190" s="31" t="s">
        <v>24</v>
      </c>
      <c r="B190" s="47">
        <f>(B39+B62)-(B167+B172)</f>
        <v>87697995.720000029</v>
      </c>
      <c r="C190"/>
      <c r="D190"/>
      <c r="E190"/>
      <c r="F190"/>
      <c r="G190"/>
      <c r="H190"/>
      <c r="I190"/>
    </row>
    <row r="191" spans="1:9" s="4" customFormat="1" x14ac:dyDescent="0.25">
      <c r="A191" s="18" t="s">
        <v>164</v>
      </c>
      <c r="B191" s="19"/>
      <c r="C191"/>
      <c r="D191"/>
      <c r="E191"/>
      <c r="F191"/>
      <c r="G191"/>
      <c r="H191"/>
      <c r="I191"/>
    </row>
    <row r="192" spans="1:9" s="4" customFormat="1" x14ac:dyDescent="0.25">
      <c r="A192" s="50" t="s">
        <v>20</v>
      </c>
      <c r="B192" s="51"/>
      <c r="C192"/>
      <c r="D192"/>
      <c r="E192"/>
      <c r="F192"/>
      <c r="G192"/>
      <c r="H192"/>
      <c r="I192"/>
    </row>
    <row r="193" spans="1:9" s="4" customFormat="1" x14ac:dyDescent="0.25">
      <c r="A193" s="42" t="s">
        <v>18</v>
      </c>
      <c r="B193" s="47">
        <v>207231.73</v>
      </c>
      <c r="C193"/>
      <c r="D193"/>
      <c r="E193"/>
      <c r="F193"/>
      <c r="G193"/>
      <c r="H193"/>
      <c r="I193"/>
    </row>
    <row r="194" spans="1:9" s="4" customFormat="1" x14ac:dyDescent="0.25">
      <c r="A194" s="42" t="s">
        <v>19</v>
      </c>
      <c r="B194" s="47">
        <v>0</v>
      </c>
      <c r="C194"/>
      <c r="D194"/>
      <c r="E194"/>
      <c r="F194"/>
      <c r="G194"/>
      <c r="H194"/>
      <c r="I194"/>
    </row>
    <row r="195" spans="1:9" s="4" customFormat="1" x14ac:dyDescent="0.25">
      <c r="A195" s="42" t="s">
        <v>22</v>
      </c>
      <c r="B195" s="47">
        <v>0</v>
      </c>
      <c r="C195"/>
      <c r="D195"/>
      <c r="E195"/>
      <c r="F195"/>
      <c r="G195"/>
      <c r="H195"/>
      <c r="I195"/>
    </row>
    <row r="196" spans="1:9" s="4" customFormat="1" x14ac:dyDescent="0.25">
      <c r="A196" s="50" t="s">
        <v>21</v>
      </c>
      <c r="B196" s="52">
        <f>B193+B194+B195</f>
        <v>207231.73</v>
      </c>
      <c r="C196"/>
      <c r="D196"/>
      <c r="E196"/>
      <c r="F196"/>
      <c r="G196"/>
      <c r="H196"/>
      <c r="I196"/>
    </row>
    <row r="197" spans="1:9" s="4" customFormat="1" x14ac:dyDescent="0.25">
      <c r="A197" s="62" t="s">
        <v>17</v>
      </c>
      <c r="B197" s="63"/>
      <c r="C197"/>
      <c r="D197"/>
      <c r="E197"/>
      <c r="F197"/>
      <c r="G197"/>
      <c r="H197"/>
      <c r="I197"/>
    </row>
    <row r="198" spans="1:9" s="4" customFormat="1" x14ac:dyDescent="0.25">
      <c r="A198" s="64"/>
      <c r="B198" s="65"/>
      <c r="C198"/>
      <c r="D198"/>
      <c r="E198"/>
      <c r="F198"/>
      <c r="G198"/>
      <c r="H198"/>
      <c r="I198"/>
    </row>
    <row r="199" spans="1:9" x14ac:dyDescent="0.25">
      <c r="A199" s="4" t="s">
        <v>23</v>
      </c>
      <c r="B199" s="4"/>
    </row>
    <row r="200" spans="1:9" x14ac:dyDescent="0.25">
      <c r="A200" s="4"/>
      <c r="B200" s="4"/>
    </row>
    <row r="201" spans="1:9" x14ac:dyDescent="0.25">
      <c r="A201" s="4"/>
      <c r="B201" s="4"/>
    </row>
    <row r="202" spans="1:9" x14ac:dyDescent="0.25">
      <c r="A202" s="4"/>
      <c r="B202" s="4"/>
    </row>
    <row r="203" spans="1:9" x14ac:dyDescent="0.25">
      <c r="A203" s="4" t="s">
        <v>101</v>
      </c>
      <c r="B203" s="4" t="s">
        <v>2</v>
      </c>
    </row>
    <row r="204" spans="1:9" s="4" customFormat="1" x14ac:dyDescent="0.25">
      <c r="A204" s="1"/>
      <c r="B204" s="1"/>
      <c r="C204"/>
      <c r="D204"/>
      <c r="E204"/>
      <c r="F204"/>
      <c r="G204"/>
      <c r="H204"/>
      <c r="I204"/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Murilo Lopes Figueiredo</cp:lastModifiedBy>
  <cp:lastPrinted>2022-04-17T00:45:56Z</cp:lastPrinted>
  <dcterms:created xsi:type="dcterms:W3CDTF">2021-09-23T15:15:02Z</dcterms:created>
  <dcterms:modified xsi:type="dcterms:W3CDTF">2022-05-26T13:18:13Z</dcterms:modified>
</cp:coreProperties>
</file>