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ecmi\GECMI 2022\Publicações site OVG\CFIN\"/>
    </mc:Choice>
  </mc:AlternateContent>
  <xr:revisionPtr revIDLastSave="0" documentId="8_{E0EA4D27-2DB0-4043-BA95-8CE841B76CF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183" i="1"/>
  <c r="B98" i="1"/>
  <c r="B85" i="1"/>
  <c r="B166" i="1"/>
  <c r="B176" i="1"/>
  <c r="B97" i="1"/>
  <c r="B74" i="1"/>
  <c r="B25" i="1"/>
  <c r="B32" i="1"/>
  <c r="B145" i="1" l="1"/>
  <c r="B167" i="1" s="1"/>
  <c r="B39" i="1"/>
  <c r="B148" i="1" l="1"/>
  <c r="B99" i="1"/>
  <c r="B62" i="1" l="1"/>
  <c r="B190" i="1" s="1"/>
  <c r="B41" i="1"/>
  <c r="B64" i="1" l="1"/>
  <c r="B49" i="1"/>
  <c r="B48" i="1"/>
  <c r="B42" i="1"/>
  <c r="B54" i="1"/>
  <c r="B160" i="1" l="1"/>
  <c r="B134" i="1"/>
  <c r="B109" i="1" l="1"/>
  <c r="B154" i="1" l="1"/>
  <c r="B111" i="1" l="1"/>
  <c r="B123" i="1"/>
  <c r="B71" i="1" l="1"/>
  <c r="B81" i="1" l="1"/>
  <c r="B196" i="1" l="1"/>
  <c r="B172" i="1"/>
</calcChain>
</file>

<file path=xl/sharedStrings.xml><?xml version="1.0" encoding="utf-8"?>
<sst xmlns="http://schemas.openxmlformats.org/spreadsheetml/2006/main" count="187" uniqueCount="187">
  <si>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</si>
  <si>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</si>
  <si>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</si>
  <si>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</si>
  <si>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</si>
  <si>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</si>
  <si>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</si>
  <si>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</si>
  <si>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</si>
  <si>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</si>
  <si>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</si>
  <si>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</si>
  <si>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</si>
  <si>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</si>
  <si>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</si>
  <si>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</si>
  <si>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</si>
  <si>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</si>
  <si>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</si>
  <si>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</si>
  <si>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</si>
  <si>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</si>
  <si>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</si>
  <si>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</si>
  <si>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</si>
  <si>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</si>
  <si>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</si>
  <si>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</si>
  <si>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</si>
  <si>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</si>
  <si>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</si>
  <si>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</si>
  <si>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</si>
  <si>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</si>
  <si>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</si>
  <si>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</si>
  <si>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</si>
  <si>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</si>
  <si>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</si>
  <si>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</si>
  <si>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</si>
  <si>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</si>
  <si>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</si>
  <si>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</si>
  <si>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</si>
  <si>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</si>
  <si>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</si>
  <si>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</si>
  <si>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</si>
  <si>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</si>
  <si>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</si>
  <si>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</si>
  <si>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</si>
  <si>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</si>
  <si>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</si>
  <si>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</si>
  <si>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</si>
  <si>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</si>
  <si>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</si>
  <si>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</si>
  <si>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</si>
  <si>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</si>
  <si>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</si>
  <si>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</si>
  <si>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</si>
  <si>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</si>
  <si>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</si>
  <si>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</si>
  <si>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</si>
  <si>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</si>
  <si>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</si>
  <si>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</si>
  <si>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</si>
  <si>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</si>
  <si>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</si>
  <si>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</si>
  <si>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</si>
  <si>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</si>
  <si>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</si>
  <si>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</si>
  <si>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</si>
  <si>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</si>
  <si>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</si>
  <si>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</si>
  <si>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</si>
  <si>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</si>
  <si>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</si>
  <si>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</si>
  <si>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</si>
  <si>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</si>
  <si>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</si>
  <si>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</si>
  <si>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</si>
  <si>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</si>
  <si>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</si>
  <si>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</si>
  <si>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</si>
  <si>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</si>
  <si>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</si>
  <si>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</si>
  <si>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</si>
  <si>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</si>
  <si>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</si>
  <si>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</si>
  <si>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</si>
  <si>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</si>
  <si>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</si>
  <si>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</si>
  <si>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</si>
  <si>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</si>
  <si>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</si>
  <si>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</si>
  <si>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</si>
  <si>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</si>
  <si>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</si>
  <si>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</si>
  <si>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</si>
  <si>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</si>
  <si>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</si>
  <si>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</si>
  <si>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</si>
  <si>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</si>
  <si>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</si>
  <si>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</si>
  <si>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</si>
  <si>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</si>
  <si>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</si>
  <si>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</si>
  <si>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</si>
  <si>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</si>
  <si>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</si>
  <si>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</si>
  <si>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</si>
  <si>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</si>
  <si>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</si>
  <si>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</si>
  <si>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</si>
  <si>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</si>
  <si>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</si>
  <si>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</si>
  <si>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</si>
  <si>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</si>
  <si>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</si>
  <si>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</si>
  <si>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</si>
  <si>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</si>
  <si>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</si>
  <si>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</si>
  <si>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</si>
  <si>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</si>
  <si>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</si>
  <si>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</si>
  <si>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</si>
  <si>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</si>
  <si>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</si>
  <si>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</si>
  <si>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</si>
  <si>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</si>
  <si>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</si>
  <si>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</si>
  <si>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</si>
  <si>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</si>
  <si>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</si>
  <si>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Fonte: Extratos bancários e Relatório Mensa Contas Pagas.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</si>
  <si>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</si>
  <si>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</si>
  <si>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</si>
  <si>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</si>
  <si>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</si>
  <si>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</si>
  <si>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</si>
  <si>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</si>
  <si>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</si>
  <si>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</si>
  <si>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</si>
  <si>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</si>
  <si>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</si>
  <si>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</si>
  <si>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</si>
  <si>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</si>
  <si>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</si>
  <si>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</si>
  <si>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</si>
  <si>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</si>
  <si>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</si>
  <si>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7.SALDO BANCÁRIO FINAL EM 31/05/2022</t>
  </si>
  <si>
    <t>Competência: 05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</si>
</sst>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0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zoomScale="70" zoomScaleNormal="80" zoomScaleSheetLayoutView="70" zoomScalePageLayoutView="70" workbookViewId="0">
      <selection activeCell="A13" sqref="A13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9" t="s">
        <v>80</v>
      </c>
      <c r="B2" s="69"/>
    </row>
    <row r="3" spans="1:2" x14ac:dyDescent="0.25">
      <c r="A3" s="69"/>
      <c r="B3" s="69"/>
    </row>
    <row r="4" spans="1:2" x14ac:dyDescent="0.25">
      <c r="A4" s="69"/>
      <c r="B4" s="69"/>
    </row>
    <row r="5" spans="1:2" x14ac:dyDescent="0.25">
      <c r="A5" s="69"/>
      <c r="B5" s="69"/>
    </row>
    <row r="6" spans="1:2" x14ac:dyDescent="0.25">
      <c r="A6" s="69"/>
      <c r="B6" s="69"/>
    </row>
    <row r="7" spans="1:2" x14ac:dyDescent="0.25">
      <c r="A7" s="69"/>
      <c r="B7" s="69"/>
    </row>
    <row r="8" spans="1:2" ht="21" customHeight="1" x14ac:dyDescent="0.25">
      <c r="A8" s="70" t="s">
        <v>0</v>
      </c>
      <c r="B8" s="70"/>
    </row>
    <row r="9" spans="1:2" ht="16.149999999999999" customHeight="1" x14ac:dyDescent="0.25">
      <c r="A9" s="70"/>
      <c r="B9" s="70"/>
    </row>
    <row r="10" spans="1:2" x14ac:dyDescent="0.25">
      <c r="A10" s="72" t="s">
        <v>28</v>
      </c>
      <c r="B10" s="73"/>
    </row>
    <row r="11" spans="1:2" x14ac:dyDescent="0.25">
      <c r="A11" s="9" t="s">
        <v>27</v>
      </c>
      <c r="B11" s="10"/>
    </row>
    <row r="12" spans="1:2" x14ac:dyDescent="0.25">
      <c r="A12" s="74" t="s">
        <v>29</v>
      </c>
      <c r="B12" s="75"/>
    </row>
    <row r="13" spans="1:2" x14ac:dyDescent="0.25">
      <c r="A13" s="12" t="s">
        <v>30</v>
      </c>
      <c r="B13" s="10"/>
    </row>
    <row r="14" spans="1:2" x14ac:dyDescent="0.25">
      <c r="A14" s="76" t="s">
        <v>31</v>
      </c>
      <c r="B14" s="77"/>
    </row>
    <row r="15" spans="1:2" x14ac:dyDescent="0.25">
      <c r="A15" s="36" t="s">
        <v>32</v>
      </c>
      <c r="B15" s="11"/>
    </row>
    <row r="16" spans="1:2" x14ac:dyDescent="0.25">
      <c r="A16" s="74" t="s">
        <v>79</v>
      </c>
      <c r="B16" s="75"/>
    </row>
    <row r="17" spans="1:9" x14ac:dyDescent="0.25">
      <c r="A17" s="12"/>
      <c r="B17" s="10"/>
    </row>
    <row r="18" spans="1:9" s="2" customFormat="1" x14ac:dyDescent="0.25">
      <c r="A18" s="13" t="s">
        <v>77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25">
      <c r="A19" s="13" t="s">
        <v>78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8" t="s">
        <v>25</v>
      </c>
      <c r="B21" s="79"/>
    </row>
    <row r="22" spans="1:9" ht="14.25" customHeight="1" x14ac:dyDescent="0.25">
      <c r="A22" s="38" t="s">
        <v>186</v>
      </c>
      <c r="B22" s="55" t="s">
        <v>1</v>
      </c>
    </row>
    <row r="23" spans="1:9" x14ac:dyDescent="0.25">
      <c r="A23" s="20" t="s">
        <v>6</v>
      </c>
      <c r="B23" s="37"/>
    </row>
    <row r="24" spans="1:9" x14ac:dyDescent="0.25">
      <c r="A24" s="21" t="s">
        <v>3</v>
      </c>
      <c r="B24" s="22">
        <v>0</v>
      </c>
    </row>
    <row r="25" spans="1:9" x14ac:dyDescent="0.25">
      <c r="A25" s="21" t="s">
        <v>81</v>
      </c>
      <c r="B25" s="54">
        <f>SUBTOTAL(9,B26:B31)</f>
        <v>350217.27</v>
      </c>
    </row>
    <row r="26" spans="1:9" x14ac:dyDescent="0.25">
      <c r="A26" s="21" t="s">
        <v>33</v>
      </c>
      <c r="B26" s="61">
        <v>93995.31</v>
      </c>
    </row>
    <row r="27" spans="1:9" x14ac:dyDescent="0.25">
      <c r="A27" s="21" t="s">
        <v>34</v>
      </c>
      <c r="B27" s="61">
        <v>3906.32</v>
      </c>
    </row>
    <row r="28" spans="1:9" x14ac:dyDescent="0.25">
      <c r="A28" s="21" t="s">
        <v>35</v>
      </c>
      <c r="B28" s="61">
        <v>28207.66</v>
      </c>
    </row>
    <row r="29" spans="1:9" x14ac:dyDescent="0.25">
      <c r="A29" s="21" t="s">
        <v>36</v>
      </c>
      <c r="B29" s="61">
        <v>32497.23</v>
      </c>
    </row>
    <row r="30" spans="1:9" x14ac:dyDescent="0.25">
      <c r="A30" s="21" t="s">
        <v>37</v>
      </c>
      <c r="B30" s="61">
        <v>152183.54999999999</v>
      </c>
    </row>
    <row r="31" spans="1:9" x14ac:dyDescent="0.25">
      <c r="A31" s="21" t="s">
        <v>38</v>
      </c>
      <c r="B31" s="61">
        <v>39427.199999999997</v>
      </c>
    </row>
    <row r="32" spans="1:9" x14ac:dyDescent="0.25">
      <c r="A32" s="21" t="s">
        <v>82</v>
      </c>
      <c r="B32" s="61">
        <f>SUBTOTAL(9,B33:B38)</f>
        <v>87347778.449999988</v>
      </c>
    </row>
    <row r="33" spans="1:9" x14ac:dyDescent="0.25">
      <c r="A33" s="21" t="s">
        <v>39</v>
      </c>
      <c r="B33" s="61">
        <v>28320685.440000001</v>
      </c>
    </row>
    <row r="34" spans="1:9" x14ac:dyDescent="0.25">
      <c r="A34" s="21" t="s">
        <v>40</v>
      </c>
      <c r="B34" s="61">
        <v>1132883.47</v>
      </c>
    </row>
    <row r="35" spans="1:9" x14ac:dyDescent="0.25">
      <c r="A35" s="21" t="s">
        <v>41</v>
      </c>
      <c r="B35" s="61">
        <v>6528799.04</v>
      </c>
    </row>
    <row r="36" spans="1:9" x14ac:dyDescent="0.25">
      <c r="A36" s="21" t="s">
        <v>42</v>
      </c>
      <c r="B36" s="61">
        <v>15507737.16</v>
      </c>
    </row>
    <row r="37" spans="1:9" x14ac:dyDescent="0.25">
      <c r="A37" s="21" t="s">
        <v>43</v>
      </c>
      <c r="B37" s="61">
        <v>31264153.989999998</v>
      </c>
    </row>
    <row r="38" spans="1:9" x14ac:dyDescent="0.25">
      <c r="A38" s="21" t="s">
        <v>44</v>
      </c>
      <c r="B38" s="22">
        <v>4593519.3499999996</v>
      </c>
    </row>
    <row r="39" spans="1:9" x14ac:dyDescent="0.25">
      <c r="A39" s="23" t="s">
        <v>4</v>
      </c>
      <c r="B39" s="43">
        <f>B32+B25+B24</f>
        <v>87697995.719999984</v>
      </c>
    </row>
    <row r="40" spans="1:9" x14ac:dyDescent="0.25">
      <c r="A40" s="20" t="s">
        <v>5</v>
      </c>
      <c r="B40" s="20"/>
    </row>
    <row r="41" spans="1:9" x14ac:dyDescent="0.25">
      <c r="A41" s="25" t="s">
        <v>83</v>
      </c>
      <c r="B41" s="45">
        <f>SUM(B42:B47)</f>
        <v>18094855.989999998</v>
      </c>
    </row>
    <row r="42" spans="1:9" x14ac:dyDescent="0.25">
      <c r="A42" s="21" t="s">
        <v>46</v>
      </c>
      <c r="B42" s="5">
        <f>3996610.16-666666.67-75000</f>
        <v>3254943.49</v>
      </c>
      <c r="C42" s="59"/>
    </row>
    <row r="43" spans="1:9" x14ac:dyDescent="0.25">
      <c r="A43" s="21" t="s">
        <v>47</v>
      </c>
      <c r="B43" s="5">
        <v>88444.3</v>
      </c>
      <c r="C43" s="59"/>
    </row>
    <row r="44" spans="1:9" x14ac:dyDescent="0.25">
      <c r="A44" s="21" t="s">
        <v>48</v>
      </c>
      <c r="B44" s="5">
        <v>1770000</v>
      </c>
      <c r="C44" s="59"/>
    </row>
    <row r="45" spans="1:9" x14ac:dyDescent="0.25">
      <c r="A45" s="21" t="s">
        <v>49</v>
      </c>
      <c r="B45" s="5">
        <v>10275468.199999999</v>
      </c>
      <c r="C45" s="59"/>
    </row>
    <row r="46" spans="1:9" x14ac:dyDescent="0.25">
      <c r="A46" s="21" t="s">
        <v>50</v>
      </c>
      <c r="B46" s="5">
        <v>2706000</v>
      </c>
      <c r="C46" s="59"/>
    </row>
    <row r="47" spans="1:9" x14ac:dyDescent="0.25">
      <c r="A47" s="21" t="s">
        <v>51</v>
      </c>
      <c r="B47" s="5">
        <v>0</v>
      </c>
      <c r="C47" s="59"/>
    </row>
    <row r="48" spans="1:9" s="4" customFormat="1" x14ac:dyDescent="0.25">
      <c r="A48" s="25" t="s">
        <v>84</v>
      </c>
      <c r="B48" s="5">
        <f>SUM(B49:B53)</f>
        <v>741666.67</v>
      </c>
      <c r="C48" s="59"/>
      <c r="D48"/>
      <c r="E48"/>
      <c r="F48"/>
      <c r="G48"/>
      <c r="H48"/>
      <c r="I48"/>
    </row>
    <row r="49" spans="1:9" s="4" customFormat="1" x14ac:dyDescent="0.25">
      <c r="A49" s="21" t="s">
        <v>45</v>
      </c>
      <c r="B49" s="5">
        <f>666666.67+75000</f>
        <v>741666.67</v>
      </c>
      <c r="C49"/>
      <c r="D49"/>
      <c r="E49"/>
      <c r="F49"/>
      <c r="G49"/>
      <c r="H49"/>
      <c r="I49"/>
    </row>
    <row r="50" spans="1:9" s="4" customFormat="1" x14ac:dyDescent="0.25">
      <c r="A50" s="21" t="s">
        <v>52</v>
      </c>
      <c r="B50" s="5">
        <v>0</v>
      </c>
      <c r="C50"/>
      <c r="D50"/>
      <c r="E50"/>
      <c r="F50"/>
      <c r="G50"/>
      <c r="H50"/>
      <c r="I50"/>
    </row>
    <row r="51" spans="1:9" s="4" customFormat="1" x14ac:dyDescent="0.25">
      <c r="A51" s="21" t="s">
        <v>53</v>
      </c>
      <c r="B51" s="5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54</v>
      </c>
      <c r="B52" s="5">
        <v>0</v>
      </c>
      <c r="C52"/>
      <c r="D52"/>
      <c r="E52"/>
      <c r="F52"/>
      <c r="G52"/>
      <c r="H52"/>
      <c r="I52"/>
    </row>
    <row r="53" spans="1:9" s="4" customFormat="1" x14ac:dyDescent="0.25">
      <c r="A53" s="21" t="s">
        <v>55</v>
      </c>
      <c r="B53" s="5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85</v>
      </c>
      <c r="B54" s="5">
        <f>SUM(B55:B60)</f>
        <v>795733.4</v>
      </c>
      <c r="C54"/>
      <c r="D54"/>
      <c r="E54"/>
      <c r="F54"/>
      <c r="G54"/>
      <c r="H54"/>
      <c r="I54"/>
    </row>
    <row r="55" spans="1:9" s="4" customFormat="1" x14ac:dyDescent="0.25">
      <c r="A55" s="21" t="s">
        <v>56</v>
      </c>
      <c r="B55" s="5">
        <v>277451.90999999997</v>
      </c>
      <c r="C55"/>
      <c r="D55"/>
      <c r="E55"/>
      <c r="F55"/>
      <c r="G55"/>
      <c r="H55"/>
      <c r="I55"/>
    </row>
    <row r="56" spans="1:9" s="4" customFormat="1" x14ac:dyDescent="0.25">
      <c r="A56" s="21" t="s">
        <v>57</v>
      </c>
      <c r="B56" s="5">
        <v>9869.92</v>
      </c>
      <c r="C56"/>
      <c r="D56"/>
      <c r="E56"/>
      <c r="F56"/>
      <c r="G56"/>
      <c r="H56"/>
      <c r="I56"/>
    </row>
    <row r="57" spans="1:9" s="4" customFormat="1" x14ac:dyDescent="0.25">
      <c r="A57" s="21" t="s">
        <v>58</v>
      </c>
      <c r="B57" s="5">
        <v>60124.05</v>
      </c>
      <c r="C57"/>
      <c r="D57"/>
      <c r="E57"/>
      <c r="F57"/>
      <c r="G57"/>
      <c r="H57"/>
      <c r="I57"/>
    </row>
    <row r="58" spans="1:9" s="4" customFormat="1" x14ac:dyDescent="0.25">
      <c r="A58" s="21" t="s">
        <v>59</v>
      </c>
      <c r="B58" s="5">
        <v>155448.95999999999</v>
      </c>
      <c r="C58"/>
      <c r="D58"/>
      <c r="E58"/>
      <c r="F58"/>
      <c r="G58"/>
      <c r="H58"/>
      <c r="I58"/>
    </row>
    <row r="59" spans="1:9" s="4" customFormat="1" x14ac:dyDescent="0.25">
      <c r="A59" s="21" t="s">
        <v>60</v>
      </c>
      <c r="B59" s="5">
        <v>254787.68</v>
      </c>
      <c r="C59"/>
      <c r="D59"/>
      <c r="E59"/>
      <c r="F59"/>
      <c r="G59"/>
      <c r="H59"/>
      <c r="I59"/>
    </row>
    <row r="60" spans="1:9" s="4" customFormat="1" x14ac:dyDescent="0.25">
      <c r="A60" s="21" t="s">
        <v>61</v>
      </c>
      <c r="B60" s="5">
        <v>38050.879999999997</v>
      </c>
      <c r="C60"/>
      <c r="D60"/>
      <c r="E60"/>
      <c r="F60"/>
      <c r="G60"/>
      <c r="H60"/>
      <c r="I60"/>
    </row>
    <row r="61" spans="1:9" s="4" customFormat="1" x14ac:dyDescent="0.25">
      <c r="A61" s="21" t="s">
        <v>184</v>
      </c>
      <c r="B61" s="5">
        <f>130287.52-7000</f>
        <v>123287.52</v>
      </c>
      <c r="C61"/>
      <c r="D61"/>
      <c r="E61"/>
      <c r="F61"/>
      <c r="G61"/>
      <c r="H61"/>
      <c r="I61"/>
    </row>
    <row r="62" spans="1:9" s="4" customFormat="1" x14ac:dyDescent="0.25">
      <c r="A62" s="26" t="s">
        <v>90</v>
      </c>
      <c r="B62" s="44">
        <f>B54+B48+B41+B61</f>
        <v>19755543.579999998</v>
      </c>
      <c r="C62"/>
      <c r="D62"/>
      <c r="E62"/>
      <c r="F62"/>
      <c r="G62"/>
      <c r="H62"/>
      <c r="I62"/>
    </row>
    <row r="63" spans="1:9" s="4" customFormat="1" x14ac:dyDescent="0.25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5" t="s">
        <v>86</v>
      </c>
      <c r="B64" s="3">
        <f>SUM(B65:B70)</f>
        <v>20465893.579999998</v>
      </c>
      <c r="C64"/>
      <c r="D64"/>
      <c r="E64"/>
      <c r="F64"/>
      <c r="G64"/>
      <c r="H64"/>
      <c r="I64"/>
    </row>
    <row r="65" spans="1:9" s="4" customFormat="1" x14ac:dyDescent="0.25">
      <c r="A65" s="21" t="s">
        <v>62</v>
      </c>
      <c r="B65" s="5">
        <v>5510000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63</v>
      </c>
      <c r="B66" s="5">
        <v>893.58</v>
      </c>
      <c r="C66"/>
      <c r="D66"/>
      <c r="E66"/>
      <c r="F66"/>
      <c r="G66"/>
      <c r="H66"/>
      <c r="I66"/>
    </row>
    <row r="67" spans="1:9" s="4" customFormat="1" x14ac:dyDescent="0.25">
      <c r="A67" s="21" t="s">
        <v>64</v>
      </c>
      <c r="B67" s="5">
        <v>3225000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65</v>
      </c>
      <c r="B68" s="5">
        <v>8440000</v>
      </c>
      <c r="C68"/>
      <c r="D68"/>
      <c r="E68"/>
      <c r="F68"/>
      <c r="G68"/>
      <c r="H68"/>
      <c r="I68"/>
    </row>
    <row r="69" spans="1:9" s="4" customFormat="1" x14ac:dyDescent="0.25">
      <c r="A69" s="21" t="s">
        <v>66</v>
      </c>
      <c r="B69" s="5">
        <v>3140000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67</v>
      </c>
      <c r="B70" s="5">
        <v>150000</v>
      </c>
      <c r="C70"/>
      <c r="D70"/>
      <c r="E70"/>
      <c r="F70"/>
      <c r="G70"/>
      <c r="H70"/>
      <c r="I70"/>
    </row>
    <row r="71" spans="1:9" s="4" customFormat="1" x14ac:dyDescent="0.25">
      <c r="A71" s="26" t="s">
        <v>89</v>
      </c>
      <c r="B71" s="45">
        <f>B64</f>
        <v>20465893.579999998</v>
      </c>
      <c r="C71"/>
      <c r="D71"/>
      <c r="E71"/>
      <c r="F71"/>
      <c r="G71"/>
      <c r="H71"/>
      <c r="I71"/>
    </row>
    <row r="72" spans="1:9" s="40" customFormat="1" x14ac:dyDescent="0.25">
      <c r="A72" s="24"/>
      <c r="B72" s="39"/>
      <c r="C72"/>
      <c r="D72"/>
      <c r="E72"/>
      <c r="F72"/>
      <c r="G72"/>
      <c r="H72"/>
      <c r="I72"/>
    </row>
    <row r="73" spans="1:9" s="4" customFormat="1" x14ac:dyDescent="0.25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25">
      <c r="A74" s="28" t="s">
        <v>87</v>
      </c>
      <c r="B74" s="5">
        <f>SUM(B75:B80)</f>
        <v>18648000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68</v>
      </c>
      <c r="B75" s="5">
        <v>3990000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69</v>
      </c>
      <c r="B76" s="5">
        <v>88000</v>
      </c>
      <c r="C76"/>
      <c r="D76"/>
      <c r="E76"/>
      <c r="F76"/>
      <c r="G76"/>
      <c r="H76"/>
      <c r="I76"/>
    </row>
    <row r="77" spans="1:9" s="4" customFormat="1" x14ac:dyDescent="0.25">
      <c r="A77" s="21" t="s">
        <v>70</v>
      </c>
      <c r="B77" s="5">
        <v>1770000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71</v>
      </c>
      <c r="B78" s="5">
        <v>10250000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72</v>
      </c>
      <c r="B79" s="5">
        <v>2550000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73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7" t="s">
        <v>88</v>
      </c>
      <c r="B81" s="48">
        <f>B74</f>
        <v>18648000</v>
      </c>
      <c r="C81"/>
      <c r="D81"/>
      <c r="E81"/>
      <c r="F81"/>
      <c r="G81"/>
      <c r="H81"/>
      <c r="I81"/>
    </row>
    <row r="82" spans="1:9" s="40" customFormat="1" x14ac:dyDescent="0.25">
      <c r="A82" s="24"/>
      <c r="B82" s="39"/>
      <c r="C82"/>
      <c r="D82"/>
      <c r="E82"/>
      <c r="F82"/>
      <c r="G82"/>
      <c r="H82"/>
      <c r="I82"/>
    </row>
    <row r="83" spans="1:9" s="4" customFormat="1" x14ac:dyDescent="0.25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25">
      <c r="A85" s="27" t="s">
        <v>102</v>
      </c>
      <c r="B85" s="58">
        <f>SUBTOTAL(9,B86:B97)</f>
        <v>3771311.81</v>
      </c>
      <c r="C85" s="60"/>
      <c r="D85"/>
      <c r="E85"/>
      <c r="F85"/>
      <c r="G85"/>
      <c r="H85"/>
      <c r="I85"/>
    </row>
    <row r="86" spans="1:9" s="4" customFormat="1" x14ac:dyDescent="0.25">
      <c r="A86" s="6" t="s">
        <v>103</v>
      </c>
      <c r="B86" s="3">
        <v>1978483.05</v>
      </c>
      <c r="C86"/>
      <c r="D86"/>
      <c r="E86"/>
      <c r="F86"/>
      <c r="G86"/>
      <c r="H86"/>
      <c r="I86"/>
    </row>
    <row r="87" spans="1:9" s="4" customFormat="1" x14ac:dyDescent="0.25">
      <c r="A87" s="7" t="s">
        <v>133</v>
      </c>
      <c r="B87" s="5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134</v>
      </c>
      <c r="B88" s="5">
        <v>283905.28000000003</v>
      </c>
      <c r="C88"/>
      <c r="D88"/>
      <c r="E88"/>
      <c r="F88"/>
      <c r="G88"/>
      <c r="H88"/>
      <c r="I88"/>
    </row>
    <row r="89" spans="1:9" s="4" customFormat="1" x14ac:dyDescent="0.25">
      <c r="A89" s="7" t="s">
        <v>135</v>
      </c>
      <c r="B89" s="5">
        <v>164411.73000000001</v>
      </c>
      <c r="C89"/>
      <c r="D89"/>
      <c r="E89"/>
      <c r="F89"/>
      <c r="G89"/>
      <c r="H89"/>
      <c r="I89"/>
    </row>
    <row r="90" spans="1:9" s="4" customFormat="1" x14ac:dyDescent="0.25">
      <c r="A90" s="6" t="s">
        <v>136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137</v>
      </c>
      <c r="B91" s="5">
        <v>213.15</v>
      </c>
      <c r="C91"/>
      <c r="D91"/>
      <c r="E91"/>
      <c r="F91"/>
      <c r="G91"/>
      <c r="H91"/>
      <c r="I91"/>
    </row>
    <row r="92" spans="1:9" s="4" customFormat="1" x14ac:dyDescent="0.25">
      <c r="A92" s="6" t="s">
        <v>138</v>
      </c>
      <c r="B92" s="5">
        <v>1269791.52</v>
      </c>
      <c r="C92"/>
      <c r="D92"/>
      <c r="E92"/>
      <c r="F92"/>
      <c r="G92"/>
      <c r="H92"/>
      <c r="I92"/>
    </row>
    <row r="93" spans="1:9" s="4" customFormat="1" x14ac:dyDescent="0.25">
      <c r="A93" s="28" t="s">
        <v>139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8" t="s">
        <v>140</v>
      </c>
      <c r="B94" s="5">
        <v>39400</v>
      </c>
      <c r="C94"/>
      <c r="D94"/>
      <c r="E94"/>
      <c r="F94"/>
      <c r="G94"/>
      <c r="H94"/>
      <c r="I94"/>
    </row>
    <row r="95" spans="1:9" s="4" customFormat="1" x14ac:dyDescent="0.25">
      <c r="A95" s="28" t="s">
        <v>141</v>
      </c>
      <c r="B95" s="5">
        <v>16619.310000000001</v>
      </c>
      <c r="C95"/>
      <c r="D95"/>
      <c r="E95"/>
      <c r="F95"/>
      <c r="G95"/>
      <c r="H95"/>
      <c r="I95"/>
    </row>
    <row r="96" spans="1:9" s="4" customFormat="1" x14ac:dyDescent="0.25">
      <c r="A96" s="28" t="s">
        <v>142</v>
      </c>
      <c r="B96" s="5">
        <v>1645.91</v>
      </c>
      <c r="C96"/>
      <c r="D96"/>
      <c r="E96"/>
      <c r="F96"/>
      <c r="G96"/>
      <c r="H96"/>
      <c r="I96"/>
    </row>
    <row r="97" spans="1:9" s="4" customFormat="1" x14ac:dyDescent="0.25">
      <c r="A97" s="28" t="s">
        <v>143</v>
      </c>
      <c r="B97" s="62">
        <f>16841.86</f>
        <v>16841.86</v>
      </c>
      <c r="C97"/>
      <c r="D97"/>
      <c r="E97"/>
      <c r="F97"/>
      <c r="G97"/>
      <c r="H97"/>
      <c r="I97"/>
    </row>
    <row r="98" spans="1:9" s="4" customFormat="1" x14ac:dyDescent="0.25">
      <c r="A98" s="27" t="s">
        <v>104</v>
      </c>
      <c r="B98" s="58">
        <f>SUBTOTAL(9,B99:B108)</f>
        <v>3315153.1199999996</v>
      </c>
      <c r="C98" s="60"/>
      <c r="D98"/>
      <c r="E98"/>
      <c r="F98"/>
      <c r="G98"/>
      <c r="H98"/>
      <c r="I98"/>
    </row>
    <row r="99" spans="1:9" s="4" customFormat="1" x14ac:dyDescent="0.25">
      <c r="A99" s="7" t="s">
        <v>144</v>
      </c>
      <c r="B99" s="5">
        <f>2373690.92+8.86</f>
        <v>2373699.7799999998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145</v>
      </c>
      <c r="B100" s="5">
        <v>579309.86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146</v>
      </c>
      <c r="B101" s="5">
        <v>281729.08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147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148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8" t="s">
        <v>105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6" t="s">
        <v>149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7" t="s">
        <v>150</v>
      </c>
      <c r="B106" s="5">
        <v>0</v>
      </c>
      <c r="C106"/>
      <c r="D106"/>
      <c r="E106"/>
      <c r="F106"/>
      <c r="G106"/>
      <c r="H106"/>
      <c r="I106"/>
    </row>
    <row r="107" spans="1:9" s="4" customFormat="1" x14ac:dyDescent="0.25">
      <c r="A107" s="57" t="s">
        <v>151</v>
      </c>
      <c r="B107" s="5">
        <v>75054</v>
      </c>
      <c r="C107"/>
      <c r="D107"/>
      <c r="E107"/>
      <c r="F107"/>
      <c r="G107"/>
      <c r="H107"/>
      <c r="I107"/>
    </row>
    <row r="108" spans="1:9" s="4" customFormat="1" x14ac:dyDescent="0.25">
      <c r="A108" s="57" t="s">
        <v>132</v>
      </c>
      <c r="B108" s="5">
        <v>5360.4</v>
      </c>
      <c r="C108"/>
      <c r="D108"/>
      <c r="E108"/>
      <c r="F108"/>
      <c r="G108"/>
      <c r="H108"/>
      <c r="I108"/>
    </row>
    <row r="109" spans="1:9" s="4" customFormat="1" x14ac:dyDescent="0.25">
      <c r="A109" s="27" t="s">
        <v>106</v>
      </c>
      <c r="B109" s="58">
        <f>SUBTOTAL(9,B110)</f>
        <v>5243.2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107</v>
      </c>
      <c r="B110" s="5">
        <v>5243.2</v>
      </c>
      <c r="C110"/>
      <c r="D110"/>
      <c r="E110"/>
      <c r="F110"/>
      <c r="G110"/>
      <c r="H110"/>
      <c r="I110"/>
    </row>
    <row r="111" spans="1:9" s="4" customFormat="1" x14ac:dyDescent="0.25">
      <c r="A111" s="27" t="s">
        <v>108</v>
      </c>
      <c r="B111" s="58">
        <f>SUBTOTAL(9,B112:B122)</f>
        <v>3226679.58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109</v>
      </c>
      <c r="B112" s="5">
        <v>3208692.27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124</v>
      </c>
      <c r="B113" s="5">
        <v>3596.91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125</v>
      </c>
      <c r="B114" s="5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126</v>
      </c>
      <c r="B115" s="5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127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8" t="s">
        <v>152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8" t="s">
        <v>153</v>
      </c>
      <c r="B118" s="5">
        <v>13813.1</v>
      </c>
      <c r="C118"/>
      <c r="D118"/>
      <c r="E118"/>
      <c r="F118"/>
      <c r="G118"/>
      <c r="H118"/>
      <c r="I118"/>
    </row>
    <row r="119" spans="1:9" s="4" customFormat="1" x14ac:dyDescent="0.25">
      <c r="A119" s="28" t="s">
        <v>154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8" t="s">
        <v>155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156</v>
      </c>
      <c r="B121" s="5">
        <v>427.4</v>
      </c>
      <c r="C121"/>
      <c r="D121"/>
      <c r="E121"/>
      <c r="F121"/>
      <c r="G121"/>
      <c r="H121"/>
      <c r="I121"/>
    </row>
    <row r="122" spans="1:9" s="4" customFormat="1" x14ac:dyDescent="0.25">
      <c r="A122" s="28" t="s">
        <v>157</v>
      </c>
      <c r="B122" s="5">
        <v>149.9</v>
      </c>
      <c r="C122"/>
      <c r="D122"/>
      <c r="E122"/>
      <c r="F122"/>
      <c r="G122"/>
      <c r="H122"/>
      <c r="I122"/>
    </row>
    <row r="123" spans="1:9" s="4" customFormat="1" x14ac:dyDescent="0.25">
      <c r="A123" s="27" t="s">
        <v>110</v>
      </c>
      <c r="B123" s="58">
        <f>SUBTOTAL(9,B124:B133)</f>
        <v>8476107.9900000002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111</v>
      </c>
      <c r="B124" s="5">
        <v>8418706.7200000007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128</v>
      </c>
      <c r="B125" s="5">
        <v>47127.27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129</v>
      </c>
      <c r="B126" s="5">
        <v>5900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130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131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8" t="s">
        <v>158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8" t="s">
        <v>159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8" t="s">
        <v>160</v>
      </c>
      <c r="B131" s="5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8" t="s">
        <v>161</v>
      </c>
      <c r="B132" s="5">
        <v>4374</v>
      </c>
      <c r="C132"/>
      <c r="D132"/>
      <c r="E132"/>
      <c r="F132"/>
      <c r="G132"/>
      <c r="H132"/>
      <c r="I132"/>
    </row>
    <row r="133" spans="1:9" s="4" customFormat="1" x14ac:dyDescent="0.25">
      <c r="A133" s="28" t="s">
        <v>162</v>
      </c>
      <c r="B133" s="5">
        <v>0</v>
      </c>
      <c r="C133"/>
      <c r="D133"/>
      <c r="E133"/>
      <c r="F133"/>
      <c r="G133"/>
      <c r="H133"/>
      <c r="I133"/>
    </row>
    <row r="134" spans="1:9" s="4" customFormat="1" x14ac:dyDescent="0.25">
      <c r="A134" s="27" t="s">
        <v>164</v>
      </c>
      <c r="B134" s="58">
        <f>SUBTOTAL(9,B135:B144)</f>
        <v>164811.11000000002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165</v>
      </c>
      <c r="B135" s="5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166</v>
      </c>
      <c r="B136" s="5">
        <v>0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167</v>
      </c>
      <c r="B137" s="5">
        <v>0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168</v>
      </c>
      <c r="B138" s="5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169</v>
      </c>
      <c r="B139" s="5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8" t="s">
        <v>170</v>
      </c>
      <c r="B140" s="5">
        <v>0</v>
      </c>
      <c r="C140"/>
      <c r="D140"/>
      <c r="E140"/>
      <c r="F140"/>
      <c r="G140"/>
      <c r="H140"/>
      <c r="I140"/>
    </row>
    <row r="141" spans="1:9" s="4" customFormat="1" x14ac:dyDescent="0.25">
      <c r="A141" s="56" t="s">
        <v>171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57" t="s">
        <v>172</v>
      </c>
      <c r="B142" s="5">
        <v>164046.20000000001</v>
      </c>
      <c r="C142"/>
      <c r="D142"/>
      <c r="E142"/>
      <c r="F142"/>
      <c r="G142"/>
      <c r="H142"/>
      <c r="I142"/>
    </row>
    <row r="143" spans="1:9" s="4" customFormat="1" x14ac:dyDescent="0.25">
      <c r="A143" s="57" t="s">
        <v>173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57" t="s">
        <v>174</v>
      </c>
      <c r="B144" s="3">
        <v>764.91</v>
      </c>
      <c r="C144"/>
      <c r="D144"/>
      <c r="E144"/>
      <c r="F144"/>
      <c r="G144"/>
      <c r="H144"/>
      <c r="I144"/>
    </row>
    <row r="145" spans="1:9" s="4" customFormat="1" x14ac:dyDescent="0.25">
      <c r="A145" s="24" t="s">
        <v>175</v>
      </c>
      <c r="B145" s="46">
        <f>SUBTOTAL(9,B85:B144)</f>
        <v>18959306.809999999</v>
      </c>
      <c r="C145" s="59"/>
      <c r="D145"/>
      <c r="E145"/>
      <c r="F145"/>
      <c r="G145"/>
      <c r="H145"/>
      <c r="I145"/>
    </row>
    <row r="146" spans="1:9" s="4" customFormat="1" x14ac:dyDescent="0.25">
      <c r="A146" s="24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7" t="s">
        <v>11</v>
      </c>
      <c r="B147" s="27"/>
      <c r="C147"/>
      <c r="D147"/>
      <c r="E147"/>
      <c r="F147"/>
      <c r="G147"/>
      <c r="H147"/>
      <c r="I147"/>
    </row>
    <row r="148" spans="1:9" s="4" customFormat="1" x14ac:dyDescent="0.25">
      <c r="A148" s="27" t="s">
        <v>112</v>
      </c>
      <c r="B148" s="58">
        <f>SUBTOTAL(9,B149:B153)</f>
        <v>1827515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113</v>
      </c>
      <c r="B149" s="5">
        <v>69672.289999999994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114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8" t="s">
        <v>115</v>
      </c>
      <c r="B151" s="62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8" t="s">
        <v>116</v>
      </c>
      <c r="B152" s="62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8" t="s">
        <v>122</v>
      </c>
      <c r="B153" s="62">
        <v>1757842.71</v>
      </c>
      <c r="C153"/>
      <c r="D153"/>
      <c r="E153"/>
      <c r="F153"/>
      <c r="G153"/>
      <c r="H153"/>
      <c r="I153"/>
    </row>
    <row r="154" spans="1:9" s="4" customFormat="1" x14ac:dyDescent="0.25">
      <c r="A154" s="27" t="s">
        <v>121</v>
      </c>
      <c r="B154" s="58">
        <f>SUBTOTAL(9,B155:B159)</f>
        <v>45859.25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117</v>
      </c>
      <c r="B155" s="5">
        <v>45859.25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118</v>
      </c>
      <c r="B156" s="5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8" t="s">
        <v>119</v>
      </c>
      <c r="B157" s="62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8" t="s">
        <v>120</v>
      </c>
      <c r="B158" s="62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8" t="s">
        <v>181</v>
      </c>
      <c r="B159" s="62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7" t="s">
        <v>177</v>
      </c>
      <c r="B160" s="58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176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178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8" t="s">
        <v>179</v>
      </c>
      <c r="B163" s="62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8" t="s">
        <v>180</v>
      </c>
      <c r="B164" s="62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8" t="s">
        <v>182</v>
      </c>
      <c r="B165" s="62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4" t="s">
        <v>183</v>
      </c>
      <c r="B166" s="44">
        <f>B154+B148+B160</f>
        <v>1873374.25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4" t="s">
        <v>26</v>
      </c>
      <c r="B167" s="44">
        <f>B145+B166</f>
        <v>20832681.059999999</v>
      </c>
      <c r="C167"/>
      <c r="D167"/>
      <c r="E167"/>
      <c r="F167"/>
      <c r="G167"/>
      <c r="H167"/>
      <c r="I167"/>
    </row>
    <row r="168" spans="1:9" s="4" customFormat="1" x14ac:dyDescent="0.25">
      <c r="A168" s="24"/>
      <c r="B168" s="5"/>
      <c r="C168"/>
      <c r="D168"/>
      <c r="E168"/>
      <c r="F168"/>
      <c r="G168"/>
      <c r="H168"/>
      <c r="I168"/>
    </row>
    <row r="169" spans="1:9" s="4" customFormat="1" x14ac:dyDescent="0.25">
      <c r="A169" s="29" t="s">
        <v>12</v>
      </c>
      <c r="B169" s="30"/>
      <c r="C169"/>
      <c r="D169"/>
      <c r="E169"/>
      <c r="F169"/>
      <c r="G169"/>
      <c r="H169"/>
      <c r="I169"/>
    </row>
    <row r="170" spans="1:9" s="4" customFormat="1" x14ac:dyDescent="0.25">
      <c r="A170" s="6" t="s">
        <v>13</v>
      </c>
      <c r="B170" s="5">
        <v>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14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1" t="s">
        <v>15</v>
      </c>
      <c r="B172" s="49">
        <f>B170+B171</f>
        <v>0</v>
      </c>
      <c r="C172"/>
      <c r="D172"/>
      <c r="E172"/>
      <c r="F172"/>
      <c r="G172"/>
      <c r="H172"/>
      <c r="I172"/>
    </row>
    <row r="173" spans="1:9" s="41" customFormat="1" x14ac:dyDescent="0.25">
      <c r="A173" s="71"/>
      <c r="B173" s="71"/>
      <c r="C173"/>
      <c r="D173"/>
      <c r="E173"/>
      <c r="F173"/>
      <c r="G173"/>
      <c r="H173"/>
      <c r="I173"/>
    </row>
    <row r="174" spans="1:9" s="4" customFormat="1" x14ac:dyDescent="0.25">
      <c r="A174" s="20" t="s">
        <v>185</v>
      </c>
      <c r="B174" s="34"/>
      <c r="C174"/>
      <c r="D174"/>
      <c r="E174"/>
      <c r="F174"/>
      <c r="G174"/>
      <c r="H174"/>
      <c r="I174"/>
    </row>
    <row r="175" spans="1:9" s="4" customFormat="1" x14ac:dyDescent="0.25">
      <c r="A175" s="32" t="s">
        <v>16</v>
      </c>
      <c r="B175" s="63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5" t="s">
        <v>91</v>
      </c>
      <c r="B176" s="63">
        <f>SUBTOTAL(9,B177:B182)</f>
        <v>295239.97000000003</v>
      </c>
      <c r="C176"/>
      <c r="D176"/>
      <c r="E176"/>
      <c r="F176"/>
      <c r="G176"/>
      <c r="H176"/>
      <c r="I176"/>
    </row>
    <row r="177" spans="1:9" s="4" customFormat="1" x14ac:dyDescent="0.25">
      <c r="A177" s="35" t="s">
        <v>92</v>
      </c>
      <c r="B177" s="63">
        <v>128178.87</v>
      </c>
      <c r="C177"/>
      <c r="D177"/>
      <c r="E177"/>
      <c r="F177"/>
      <c r="G177"/>
      <c r="H177"/>
      <c r="I177"/>
    </row>
    <row r="178" spans="1:9" s="4" customFormat="1" x14ac:dyDescent="0.25">
      <c r="A178" s="35" t="s">
        <v>74</v>
      </c>
      <c r="B178" s="63">
        <v>1</v>
      </c>
      <c r="C178"/>
      <c r="D178"/>
      <c r="E178"/>
      <c r="F178"/>
      <c r="G178"/>
      <c r="H178"/>
      <c r="I178"/>
    </row>
    <row r="179" spans="1:9" s="4" customFormat="1" x14ac:dyDescent="0.25">
      <c r="A179" s="35" t="s">
        <v>75</v>
      </c>
      <c r="B179" s="63">
        <v>26540.080000000002</v>
      </c>
      <c r="C179"/>
      <c r="D179"/>
      <c r="E179"/>
      <c r="F179"/>
      <c r="G179"/>
      <c r="H179"/>
      <c r="I179"/>
    </row>
    <row r="180" spans="1:9" s="4" customFormat="1" x14ac:dyDescent="0.25">
      <c r="A180" s="35" t="s">
        <v>76</v>
      </c>
      <c r="B180" s="63">
        <v>21857.439999999999</v>
      </c>
      <c r="C180"/>
      <c r="D180"/>
      <c r="E180"/>
      <c r="F180"/>
      <c r="G180"/>
      <c r="H180"/>
      <c r="I180"/>
    </row>
    <row r="181" spans="1:9" s="4" customFormat="1" x14ac:dyDescent="0.25">
      <c r="A181" s="35" t="s">
        <v>93</v>
      </c>
      <c r="B181" s="63">
        <v>93281.58</v>
      </c>
      <c r="C181"/>
      <c r="D181"/>
      <c r="E181"/>
      <c r="F181"/>
      <c r="G181"/>
      <c r="H181"/>
      <c r="I181"/>
    </row>
    <row r="182" spans="1:9" s="4" customFormat="1" x14ac:dyDescent="0.25">
      <c r="A182" s="35" t="s">
        <v>94</v>
      </c>
      <c r="B182" s="63">
        <v>25381</v>
      </c>
      <c r="C182"/>
      <c r="D182"/>
      <c r="E182"/>
      <c r="F182"/>
      <c r="G182"/>
      <c r="H182"/>
      <c r="I182"/>
    </row>
    <row r="183" spans="1:9" s="4" customFormat="1" x14ac:dyDescent="0.25">
      <c r="A183" s="35" t="s">
        <v>95</v>
      </c>
      <c r="B183" s="33">
        <f>SUBTOTAL(9,B184:B189)</f>
        <v>86325618.273000017</v>
      </c>
      <c r="C183"/>
      <c r="D183"/>
      <c r="E183"/>
      <c r="F183"/>
      <c r="G183"/>
      <c r="H183"/>
      <c r="I183"/>
    </row>
    <row r="184" spans="1:9" s="4" customFormat="1" x14ac:dyDescent="0.25">
      <c r="A184" s="35" t="s">
        <v>123</v>
      </c>
      <c r="B184" s="63">
        <v>27078137.350000001</v>
      </c>
      <c r="C184"/>
      <c r="D184"/>
      <c r="E184"/>
      <c r="F184"/>
      <c r="G184"/>
      <c r="H184"/>
      <c r="I184"/>
    </row>
    <row r="185" spans="1:9" s="4" customFormat="1" x14ac:dyDescent="0.25">
      <c r="A185" s="35" t="s">
        <v>96</v>
      </c>
      <c r="B185" s="63">
        <v>1229859.81</v>
      </c>
      <c r="C185"/>
      <c r="D185"/>
      <c r="E185"/>
      <c r="F185"/>
      <c r="G185"/>
      <c r="H185"/>
      <c r="I185"/>
    </row>
    <row r="186" spans="1:9" s="4" customFormat="1" x14ac:dyDescent="0.25">
      <c r="A186" s="35" t="s">
        <v>97</v>
      </c>
      <c r="B186" s="63">
        <v>5133923.09</v>
      </c>
      <c r="C186"/>
      <c r="D186"/>
      <c r="E186"/>
      <c r="F186"/>
      <c r="G186"/>
      <c r="H186"/>
      <c r="I186"/>
    </row>
    <row r="187" spans="1:9" s="4" customFormat="1" x14ac:dyDescent="0.25">
      <c r="A187" s="35" t="s">
        <v>98</v>
      </c>
      <c r="B187" s="63">
        <v>17473186.120000001</v>
      </c>
      <c r="C187"/>
      <c r="D187" s="64"/>
      <c r="E187"/>
      <c r="F187"/>
      <c r="G187"/>
      <c r="H187"/>
      <c r="I187"/>
    </row>
    <row r="188" spans="1:9" s="4" customFormat="1" x14ac:dyDescent="0.25">
      <c r="A188" s="35" t="s">
        <v>99</v>
      </c>
      <c r="B188" s="63">
        <v>30928941.673</v>
      </c>
      <c r="C188"/>
      <c r="D188" s="59"/>
      <c r="E188"/>
      <c r="F188"/>
      <c r="G188"/>
      <c r="H188"/>
      <c r="I188"/>
    </row>
    <row r="189" spans="1:9" s="4" customFormat="1" x14ac:dyDescent="0.25">
      <c r="A189" s="35" t="s">
        <v>100</v>
      </c>
      <c r="B189" s="63">
        <v>4481570.2300000004</v>
      </c>
      <c r="C189"/>
      <c r="D189" s="59"/>
      <c r="E189"/>
      <c r="F189"/>
      <c r="G189"/>
      <c r="H189"/>
      <c r="I189"/>
    </row>
    <row r="190" spans="1:9" s="4" customFormat="1" x14ac:dyDescent="0.25">
      <c r="A190" s="31" t="s">
        <v>24</v>
      </c>
      <c r="B190" s="47">
        <f>(B39+B62)-(B167+B172)</f>
        <v>86620858.23999998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163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50" t="s">
        <v>20</v>
      </c>
      <c r="B192" s="51"/>
      <c r="C192"/>
      <c r="D192"/>
      <c r="E192"/>
      <c r="F192"/>
      <c r="G192"/>
      <c r="H192"/>
      <c r="I192"/>
    </row>
    <row r="193" spans="1:9" s="4" customFormat="1" x14ac:dyDescent="0.25">
      <c r="A193" s="42" t="s">
        <v>18</v>
      </c>
      <c r="B193" s="47">
        <v>167462.6</v>
      </c>
      <c r="C193"/>
      <c r="D193"/>
      <c r="E193"/>
      <c r="F193"/>
      <c r="G193"/>
      <c r="H193"/>
      <c r="I193"/>
    </row>
    <row r="194" spans="1:9" s="4" customFormat="1" x14ac:dyDescent="0.25">
      <c r="A194" s="42" t="s">
        <v>19</v>
      </c>
      <c r="B194" s="47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2" t="s">
        <v>22</v>
      </c>
      <c r="B195" s="47">
        <v>0</v>
      </c>
      <c r="C195"/>
      <c r="D195"/>
      <c r="E195"/>
      <c r="F195"/>
      <c r="G195"/>
      <c r="H195"/>
      <c r="I195"/>
    </row>
    <row r="196" spans="1:9" s="4" customFormat="1" x14ac:dyDescent="0.25">
      <c r="A196" s="50" t="s">
        <v>21</v>
      </c>
      <c r="B196" s="52">
        <f>B193+B194+B195</f>
        <v>167462.6</v>
      </c>
      <c r="C196"/>
      <c r="D196"/>
      <c r="E196"/>
      <c r="F196"/>
      <c r="G196"/>
      <c r="H196"/>
      <c r="I196"/>
    </row>
    <row r="197" spans="1:9" s="4" customFormat="1" x14ac:dyDescent="0.25">
      <c r="A197" s="65" t="s">
        <v>17</v>
      </c>
      <c r="B197" s="66"/>
      <c r="C197"/>
      <c r="D197"/>
      <c r="E197"/>
      <c r="F197"/>
      <c r="G197"/>
      <c r="H197"/>
      <c r="I197"/>
    </row>
    <row r="198" spans="1:9" s="4" customFormat="1" x14ac:dyDescent="0.25">
      <c r="A198" s="67"/>
      <c r="B198" s="68"/>
      <c r="C198"/>
      <c r="D198"/>
      <c r="E198"/>
      <c r="F198"/>
      <c r="G198"/>
      <c r="H198"/>
      <c r="I198"/>
    </row>
    <row r="199" spans="1:9" x14ac:dyDescent="0.25">
      <c r="A199" s="4" t="s">
        <v>23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101</v>
      </c>
      <c r="B203" s="4" t="s">
        <v>2</v>
      </c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Murilo Lopes Figueiredo</cp:lastModifiedBy>
  <cp:lastPrinted>2022-06-30T14:00:52Z</cp:lastPrinted>
  <dcterms:created xsi:type="dcterms:W3CDTF">2021-09-23T15:15:02Z</dcterms:created>
  <dcterms:modified xsi:type="dcterms:W3CDTF">2022-07-11T19:57:02Z</dcterms:modified>
</cp:coreProperties>
</file>