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37.1.2\doc_gfin\TRANSPARÊNCIA\Portal Transparência\2023 - EXECUÇÃO ORÇAMENTÁRIA\"/>
    </mc:Choice>
  </mc:AlternateContent>
  <xr:revisionPtr revIDLastSave="0" documentId="13_ncr:1_{137DFAC5-B97C-49AE-926D-65E7ACE76BE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082021" sheetId="1" r:id="rId1"/>
  </sheets>
  <definedNames>
    <definedName name="_xlnm.Print_Area" localSheetId="0">'082021'!$A$1:$B$203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9" i="1"/>
  <c r="B61" i="1" l="1"/>
  <c r="B176" i="1"/>
  <c r="B74" i="1"/>
  <c r="B81" i="1" s="1"/>
  <c r="B183" i="1"/>
  <c r="B85" i="1"/>
  <c r="B64" i="1"/>
  <c r="B71" i="1" s="1"/>
  <c r="B98" i="1"/>
  <c r="B109" i="1"/>
  <c r="B41" i="1"/>
  <c r="B32" i="1"/>
  <c r="B134" i="1"/>
  <c r="B54" i="1"/>
  <c r="B48" i="1"/>
  <c r="B25" i="1"/>
  <c r="B160" i="1"/>
  <c r="B123" i="1"/>
  <c r="B148" i="1"/>
  <c r="B154" i="1"/>
  <c r="B111" i="1"/>
  <c r="B196" i="1"/>
  <c r="B172" i="1"/>
  <c r="B166" i="1" l="1"/>
  <c r="B145" i="1"/>
  <c r="B62" i="1"/>
  <c r="B39" i="1"/>
  <c r="B167" i="1" l="1"/>
  <c r="B190" i="1" s="1"/>
</calcChain>
</file>

<file path=xl/sharedStrings.xml><?xml version="1.0" encoding="utf-8"?>
<sst xmlns="http://schemas.openxmlformats.org/spreadsheetml/2006/main" count="186" uniqueCount="186">
  <si>
    <t>Metodologia de Avaliação da Transparência Ativa e Passiva - Organizações sem fins lucrativos que recebem recursos públicos e seus respectivos órgãos supervisores  - CGE/TCE- 2ª Edição -  2021 - Item  3.9/Financeiro</t>
  </si>
  <si>
    <t>Em Reais</t>
  </si>
  <si>
    <t>1.1 Caixa</t>
  </si>
  <si>
    <t>SALDO ANTERIOR (1= 1.1 + 1.2 + 1.3)</t>
  </si>
  <si>
    <t>2.ENTRADAS DE RECURSOS FINANCEIROS</t>
  </si>
  <si>
    <t xml:space="preserve">1. SALDO BANCÁRIO ANTERIOR  </t>
  </si>
  <si>
    <t>3. RESGATE APLICAÇÃO FINANCEIRA</t>
  </si>
  <si>
    <t>4. APLICAÇÃO FINANCEIRA</t>
  </si>
  <si>
    <t>5. SAÍDAS DE RECURSOS FINANCEIROS</t>
  </si>
  <si>
    <t>5.1 PAGAMENTOS REALIZADOS - CUSTEIO</t>
  </si>
  <si>
    <t>5.2 PAGAMENTOS REALIZADOS - INVESTIMENTOS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</si>
  <si>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</si>
  <si>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</si>
  <si>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</si>
  <si>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</si>
  <si>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</si>
  <si>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 xml:space="preserve">9.Nota Explicativa: </t>
  </si>
  <si>
    <t>8.1 Glosa - servidores cedidos</t>
  </si>
  <si>
    <t>8.2 Glosa - não cumprimento das metas</t>
  </si>
  <si>
    <t>8.INFORMAÇÕES COMPLEMENTARES - GLOSAS</t>
  </si>
  <si>
    <t>TOTAL DAS GLOSAS</t>
  </si>
  <si>
    <t>8.3 Glosa - outras (discriminar)</t>
  </si>
  <si>
    <t xml:space="preserve">Assinatura do Resposável pela Area financeira (obrigatória): </t>
  </si>
  <si>
    <t xml:space="preserve">SALDO BANCÁRIO FINAL : 7= (1+2) -(4+5+6)  </t>
  </si>
  <si>
    <t>Relatório Financeiro Mensal</t>
  </si>
  <si>
    <t>TOTAL GERAL DOS PAGAMENTOS (5=5.1+5.2)</t>
  </si>
  <si>
    <r>
      <rPr>
        <b/>
        <sz val="11"/>
        <color theme="1"/>
        <rFont val="Calibri"/>
        <family val="2"/>
        <scheme val="minor"/>
      </rPr>
      <t xml:space="preserve">CNPJ: </t>
    </r>
    <r>
      <rPr>
        <sz val="11"/>
        <color theme="1"/>
        <rFont val="Calibri"/>
        <family val="2"/>
        <scheme val="minor"/>
      </rPr>
      <t>02.476.034/0001-82</t>
    </r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</si>
  <si>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DE ADMINISTRAÇÃO - SEAD</t>
    </r>
  </si>
  <si>
    <r>
      <rPr>
        <b/>
        <sz val="11"/>
        <color theme="1"/>
        <rFont val="Calibri"/>
        <family val="2"/>
        <scheme val="minor"/>
      </rPr>
      <t xml:space="preserve">NOME DA ORGANIZAÇÃO SOCIAL/CONTRATADA: </t>
    </r>
    <r>
      <rPr>
        <sz val="11"/>
        <color theme="1"/>
        <rFont val="Calibri"/>
        <family val="2"/>
        <scheme val="minor"/>
      </rPr>
      <t>ORGANIZAÇÃO DAS VOLUNTÁRIAS DE GOIÁS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</si>
  <si>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02.106.664/0001-65</t>
    </r>
  </si>
  <si>
    <r>
      <rPr>
        <b/>
        <sz val="11"/>
        <color theme="1"/>
        <rFont val="Calibri"/>
        <family val="2"/>
        <scheme val="minor"/>
      </rPr>
      <t>NOME DA UNIDADE GERIDA:</t>
    </r>
    <r>
      <rPr>
        <sz val="11"/>
        <color theme="1"/>
        <rFont val="Calibri"/>
        <family val="2"/>
        <scheme val="minor"/>
      </rPr>
      <t xml:space="preserve"> ASSISTÊNCIA SOCIAL</t>
    </r>
  </si>
  <si>
    <t>1.2.1 - Conta 45005-7 - TESOURO (custeio e investimento)</t>
  </si>
  <si>
    <t>1.2.2 - Conta 45052-9 - PROVISÃO DE RESCISAO (custeio)</t>
  </si>
  <si>
    <t>1.2.3 - Conta 45013-8 - RESTAURANTE (custeio e investimento)</t>
  </si>
  <si>
    <t>1.2.4 - Conta 45011-1 - PROBEM (custeio e investimento)</t>
  </si>
  <si>
    <t>1.2.5 - Conta 45053-7 - AÇÕES SOCIAIS (custeio e investimento)</t>
  </si>
  <si>
    <t>1.2.6 - Conta 45040-5 - PRODUZIR (custeio e investimento)</t>
  </si>
  <si>
    <t>1.3.1 - Conta 45005-7 - TESOURO (custeio e investimento)</t>
  </si>
  <si>
    <t>1.3.2 - Conta 45052-9 - PROVISÃO DE RESCISAO (custeio)</t>
  </si>
  <si>
    <t>1.3.3 - Conta 45013-8 - RESTAURANTE (custeio e investimento)</t>
  </si>
  <si>
    <t>1.3.4 - Conta 45011-1 - PROBEM (custeio e investimento)</t>
  </si>
  <si>
    <t>1.3.5 - Conta 45053-7 - AÇÕES SOCIAIS (custeio e investimento)</t>
  </si>
  <si>
    <t>1.3.6 - Conta 45040-5 - PRODUZIR (custeio e investimento)</t>
  </si>
  <si>
    <t>2.2.1 - Conta 45005-7 - TESOURO</t>
  </si>
  <si>
    <t>2.1.1 - Conta 45005-7 - TESOURO</t>
  </si>
  <si>
    <t>2.1.2 - Conta 45052-9 - PROVISÃO DE RESCISAO</t>
  </si>
  <si>
    <t>2.1.3 - Conta 45013-8 - RESTAURANTE</t>
  </si>
  <si>
    <t>2.1.4 - Conta 45011-1 - PROBEM</t>
  </si>
  <si>
    <t>2.1.5 - Conta 45053-7 - AÇÕES SOCIAIS</t>
  </si>
  <si>
    <t>2.1.6 - Conta 45040-5 - PRODUZIR</t>
  </si>
  <si>
    <t>2.2.2 - Conta 45013-8 - RESTAURANTE</t>
  </si>
  <si>
    <t>2.2.3 - Conta 45011-1 - PROBEM</t>
  </si>
  <si>
    <t>2.2.4 - Conta 45053-7 - AÇÕES SOCIAIS</t>
  </si>
  <si>
    <t>2.2.5 - Conta 45040-5 - PRODUZIR</t>
  </si>
  <si>
    <t>2.3.1 - Conta 45005-7 - TESOURO</t>
  </si>
  <si>
    <t>2.3.2 - Conta 45052-9 - PROVISÃO DE RESCISAO</t>
  </si>
  <si>
    <t>2.3.3 - Conta 45013-8 - RESTAURANTE</t>
  </si>
  <si>
    <t>2.3.4 - Conta 45011-1 - PROBEM</t>
  </si>
  <si>
    <t>2.3.5 - Conta 45053-7 - AÇÕES SOCIAIS</t>
  </si>
  <si>
    <t>2.3.6 - Conta 45040-5 - PRODUZIR</t>
  </si>
  <si>
    <t>3.1.1 - Conta 45005-7 - TESOURO</t>
  </si>
  <si>
    <t>3.1.2 - Conta 45052-9 - PROVISÃO DE RESCISAO</t>
  </si>
  <si>
    <t>3.1.3 - Conta 45013-8 - RESTAURANTE</t>
  </si>
  <si>
    <t>3.1.4 - Conta 45011-1 - PROBEM</t>
  </si>
  <si>
    <t>3.1.5 - Conta 45053-7 - AÇÕES SOCIAIS</t>
  </si>
  <si>
    <t>3.1.6 - Conta 45040-5 - PRODUZIR</t>
  </si>
  <si>
    <t>4.1.1 - Conta 45005-7 - TESOURO</t>
  </si>
  <si>
    <t>4.1.2 - Conta 45052-9 - PROVISÃO DE RESCISAO</t>
  </si>
  <si>
    <t>4.1.3 - Conta 45013-8 - RESTAURANTE</t>
  </si>
  <si>
    <t>4.1.4 - Conta 45011-1 - PROBEM</t>
  </si>
  <si>
    <t>4.1.5 - Conta 45053-7 - AÇÕES SOCIAIS</t>
  </si>
  <si>
    <t>4.1.6 - Conta 45040-5 - PRODUZIR</t>
  </si>
  <si>
    <t>7.2.2 45052-9 - Custeio</t>
  </si>
  <si>
    <t>7.2.3  45013-8 - Custeio</t>
  </si>
  <si>
    <t>7.2.4  45011-1 - Custeio</t>
  </si>
  <si>
    <t>PREVISÃO MÉDIA DE REPASSE MENSAL DO CONTRATO DE GESTÃO/ADITIVO - CUSTEIO :R$</t>
  </si>
  <si>
    <t>PREVISÃO MÉDIA DE REPASSE MENSAL DO CONTRATO DE GESTÃO/ADITIVO - INVESTIMENTO :R$</t>
  </si>
  <si>
    <t>Relatório Mensal Comparativo de Recursos Recebidos, Gastos e Devolvidos
 ao Poder Público</t>
  </si>
  <si>
    <t>1.2 Banco conta movimento</t>
  </si>
  <si>
    <t xml:space="preserve">1.3 Aplicações financeiras </t>
  </si>
  <si>
    <t xml:space="preserve">2.1 Repasse - CUSTEIO </t>
  </si>
  <si>
    <t>2.2 Repasse - INVESTIMENTO</t>
  </si>
  <si>
    <t>2.3 Rendimento sobre Aplicação Financeiras - CUSTEIO e INVESTIMENTO</t>
  </si>
  <si>
    <t>3.1 Resgate Aplicação - CUSTEIO e INVESTIMENTO</t>
  </si>
  <si>
    <t xml:space="preserve">4.1 Aplicação Financeira - CUSTEIO  e INVESTIMENTO </t>
  </si>
  <si>
    <t xml:space="preserve">TOTAL DAS APLICAÇÕES FINANCEIRAS </t>
  </si>
  <si>
    <t xml:space="preserve">TOTAL DOS RESGATES </t>
  </si>
  <si>
    <t>TOTAL DE ENTRADAS (2= 2.1 + 2.2 + 2.3)</t>
  </si>
  <si>
    <t xml:space="preserve">7.2. Banco Conta Movimento </t>
  </si>
  <si>
    <t>7.2..1  45005-7  - Custeio e investimento</t>
  </si>
  <si>
    <t>7.2.5 45053-7 - Custeio e investimento</t>
  </si>
  <si>
    <t>7.2.6 45040-5 - Custeio e investimento</t>
  </si>
  <si>
    <t xml:space="preserve">7.3 Aplicações Financeiras </t>
  </si>
  <si>
    <t>7.3.2 45052-9 - Custeio</t>
  </si>
  <si>
    <t>7.3.3  45013-8 - Custeio</t>
  </si>
  <si>
    <t>7.3.4  45011-1 - Custeio</t>
  </si>
  <si>
    <t>7.3.5 45053-7 - Custeio e investimento</t>
  </si>
  <si>
    <t>7.3.6 45040-5 - Custeio e investimento</t>
  </si>
  <si>
    <t xml:space="preserve">Assinatura Gerência Financeira: </t>
  </si>
  <si>
    <t>5.1.1 - Conta 45005-7</t>
  </si>
  <si>
    <t>5.1.1.1 Pessoal</t>
  </si>
  <si>
    <t>5.1.2 - Conta 45053-7</t>
  </si>
  <si>
    <t>5.1.2.6 Outros (PROTEGE)</t>
  </si>
  <si>
    <t>5.1.3 - Conta 45052-9</t>
  </si>
  <si>
    <t>5.1.3 - Rescisões trabalhistas</t>
  </si>
  <si>
    <t>5.1.4 - Conta 45013-8</t>
  </si>
  <si>
    <t>5.1.4.1 Serviços (Refeições servidas)</t>
  </si>
  <si>
    <t>5.1.5 - Conta 45011-1</t>
  </si>
  <si>
    <t>5.1.5.1 Serviços (Bolsa estudantil)</t>
  </si>
  <si>
    <t>5.2.1 - Conta 45005-7</t>
  </si>
  <si>
    <t>5.2.1.1 Aquisições de Bens (equipamentos, mobiliários,etc)</t>
  </si>
  <si>
    <t>5.2.1.2 Aquisições de Bens Imobilizados</t>
  </si>
  <si>
    <t>5.2.1.3 Aquisições Direito de Uso de Software</t>
  </si>
  <si>
    <t>5.2.1.4 Outros (discriminar)</t>
  </si>
  <si>
    <t>5.2.2.1 Aquisições de Bens (equipamentos, mobiliários,etc)</t>
  </si>
  <si>
    <t>5.2.2.2 Aquisições de Bens Imobilizados</t>
  </si>
  <si>
    <t>5.2.2.3 Aquisições Direito de Uso de Software</t>
  </si>
  <si>
    <t>5.2.2.4 Outros (discriminar)</t>
  </si>
  <si>
    <t>5.2.2 - Conta 45053-7</t>
  </si>
  <si>
    <t>5.2.1.4.1 Obras civis</t>
  </si>
  <si>
    <t>7.3.1  45005-7  - Custeio e investimento</t>
  </si>
  <si>
    <t>5.1.4.2 Serviços</t>
  </si>
  <si>
    <t>5.1.4.3 Materiais e Insumos</t>
  </si>
  <si>
    <t xml:space="preserve">5.1.4.4 Bloqueio Judicial </t>
  </si>
  <si>
    <t xml:space="preserve">5.1.4.5 Tributos: Impostos,Taxas e Contribuições </t>
  </si>
  <si>
    <t>5.1.5.2 Serviços</t>
  </si>
  <si>
    <t>5.1.5.3 Materiais e Insumos</t>
  </si>
  <si>
    <t xml:space="preserve">5.1.5.4 Bloqueio Judicial </t>
  </si>
  <si>
    <t xml:space="preserve">5.1.5.5 Tributos: Impostos,Taxas e Contribuições </t>
  </si>
  <si>
    <t>5.1.2.6.4 Outras despesas a recuperar e TED devolvidas</t>
  </si>
  <si>
    <t>5.1.1.2 Produtos doados</t>
  </si>
  <si>
    <t>5.1.1.3 Serviços</t>
  </si>
  <si>
    <t>5.1.1.4 Materiais e Insumos</t>
  </si>
  <si>
    <t xml:space="preserve">5.1.1.5 Bloqueio Judicial </t>
  </si>
  <si>
    <t>5.1.1.6 Tributos: Impostos,Taxas e Contribuições</t>
  </si>
  <si>
    <t>5.1.1.7 Encargos Sociais</t>
  </si>
  <si>
    <t>5.1.1.8 Outros</t>
  </si>
  <si>
    <t xml:space="preserve">5.1.1.8.1 Adiantamento </t>
  </si>
  <si>
    <t>5.1.1.8.2 Reformas</t>
  </si>
  <si>
    <t>5.1.1.8.3 Diarias e Pedagios</t>
  </si>
  <si>
    <t>5.1.1.8.4 Outras despesas a recuperar e TED devolvidas</t>
  </si>
  <si>
    <t>5.1.2.1 Produtos Doados</t>
  </si>
  <si>
    <t>5.1.2.2 Serviços</t>
  </si>
  <si>
    <t>5.1.2.3 Materiais e Insumos</t>
  </si>
  <si>
    <t xml:space="preserve">5.1.2.4 Bloqueio Judicial </t>
  </si>
  <si>
    <t>5.1.2.5 Tributos: Impostos,Taxas e Contribuições</t>
  </si>
  <si>
    <t>5.1.2.6.1 Adiantamento</t>
  </si>
  <si>
    <t>5.1.2.6.2 Reformas</t>
  </si>
  <si>
    <t>5.1.2.6.3 Diarias e Pedagios</t>
  </si>
  <si>
    <t xml:space="preserve">5.1.4.6 Outros </t>
  </si>
  <si>
    <t>5.1.4.6.1 - Aluguel</t>
  </si>
  <si>
    <t>5.1.4.6.2 - Adiantamento</t>
  </si>
  <si>
    <t>5.1.4.6.3 - Reformas</t>
  </si>
  <si>
    <t>5.1.4.6.4 Diarias e Pedagios</t>
  </si>
  <si>
    <t>5.1.4.6.5 Outras despesas a recuperar e TED devolvidas</t>
  </si>
  <si>
    <t xml:space="preserve">5.1.5.6 Outros </t>
  </si>
  <si>
    <t>5.1.5.6.1 Adiantamento</t>
  </si>
  <si>
    <t>5.1.5.6.2 Reformas</t>
  </si>
  <si>
    <t>5.1.5.6.3 Diárias e pedágios</t>
  </si>
  <si>
    <t>5.1.5.6.4 Outras despesas a recuperar e TED devolvidas</t>
  </si>
  <si>
    <t>5.1.6 - Conta 45040-5</t>
  </si>
  <si>
    <t>5.1.6.1 Produtos Doados</t>
  </si>
  <si>
    <t>5.1.6.2 Serviços</t>
  </si>
  <si>
    <t>5.1.6.3 Materiais e Insumos</t>
  </si>
  <si>
    <t xml:space="preserve">5.1.6.4 Bloqueio Judicial </t>
  </si>
  <si>
    <t>5.1.6.5 Tributos: Impostos,Taxas e Contribuições</t>
  </si>
  <si>
    <t>5.1.6.6.1 Adiantamento</t>
  </si>
  <si>
    <t>5.1.6.6.2 Reformas</t>
  </si>
  <si>
    <t>5.1.6.6.3 Diarias e Pedagios</t>
  </si>
  <si>
    <t>5.1.6.6.4 Outras despesas a recuperar e TED devolvidas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</si>
  <si>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+5.1.6)</t>
    </r>
  </si>
  <si>
    <t>5.2.3.1 Aquisições de Bens (equipamentos, mobiliários,etc)</t>
  </si>
  <si>
    <t>5.2.3 - Conta 45040-5</t>
  </si>
  <si>
    <t>5.2.3.2 Aquisições de Bens Imobilizados</t>
  </si>
  <si>
    <t>5.2.3.3 Aquisições Direito de Uso de Software</t>
  </si>
  <si>
    <t>5.2.3.4 Outros (discriminar)</t>
  </si>
  <si>
    <t>5.2.2.4.1 Obras Civis</t>
  </si>
  <si>
    <t>5.2.3.4.1 Obras Civis</t>
  </si>
  <si>
    <t>TOTAL DE PAGAMENTOS - INVESTIMENTO (5.2= 5.2.1 + 5.2.2 + 5.2.3)</t>
  </si>
  <si>
    <t>2.4 Outras entradas (despesas recuperadas)</t>
  </si>
  <si>
    <t>Fonte: Extratos bancários e Relatório Mensal Contas Pagas.</t>
  </si>
  <si>
    <t>5.1.6.6 Outros</t>
  </si>
  <si>
    <t>Competência:07/2023</t>
  </si>
  <si>
    <t>7.SALDO BANCÁRIO FINAL EM 31/07/2023</t>
  </si>
  <si>
    <r>
      <rPr>
        <b/>
        <sz val="11"/>
        <color theme="1"/>
        <rFont val="Calibri"/>
        <family val="2"/>
        <scheme val="minor"/>
      </rPr>
      <t>CONTRATO DE GESTÃO/ADITIVO Nº:</t>
    </r>
    <r>
      <rPr>
        <sz val="11"/>
        <color theme="1"/>
        <rFont val="Calibri"/>
        <family val="2"/>
        <scheme val="minor"/>
      </rPr>
      <t xml:space="preserve"> 001/2011 - 22º TA</t>
    </r>
  </si>
  <si>
    <r>
      <rPr>
        <b/>
        <sz val="11"/>
        <color theme="1"/>
        <rFont val="Calibri"/>
        <family val="2"/>
        <scheme val="minor"/>
      </rPr>
      <t xml:space="preserve">VIGÊNCIA DO CONTRATO DE GESTÃO/TERMO ADITIVO:  </t>
    </r>
    <r>
      <rPr>
        <sz val="11"/>
        <color theme="1"/>
        <rFont val="Calibri"/>
        <family val="2"/>
        <scheme val="minor"/>
      </rPr>
      <t xml:space="preserve">               INÍCIO 01/07/2023      E              TÉRMINO  30/06/2024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</si>
</sst>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name val="Calibri"/>
      <family val="2"/>
      <scheme val="minor"/>
    </font>
    <font>
      <b/>
      <sz val="18"/>
      <color theme="6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4" fontId="0" fillId="0" borderId="1" xfId="0" applyNumberForma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vertical="center"/>
    </xf>
    <xf numFmtId="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3" fillId="2" borderId="1" xfId="0" applyFont="1" applyFill="1" applyBorder="1"/>
    <xf numFmtId="4" fontId="3" fillId="2" borderId="1" xfId="0" applyNumberFormat="1" applyFont="1" applyFill="1" applyBorder="1" applyAlignment="1">
      <alignment horizontal="left"/>
    </xf>
    <xf numFmtId="4" fontId="3" fillId="3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0" fillId="2" borderId="1" xfId="0" applyNumberFormat="1" applyFill="1" applyBorder="1" applyAlignment="1">
      <alignment vertical="center"/>
    </xf>
    <xf numFmtId="0" fontId="0" fillId="4" borderId="0" xfId="0" applyFill="1"/>
    <xf numFmtId="4" fontId="0" fillId="4" borderId="0" xfId="0" applyNumberFormat="1" applyFill="1" applyAlignment="1">
      <alignment horizontal="right"/>
    </xf>
    <xf numFmtId="0" fontId="2" fillId="5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  <xf numFmtId="4" fontId="0" fillId="4" borderId="1" xfId="0" applyNumberFormat="1" applyFill="1" applyBorder="1" applyAlignment="1">
      <alignment vertical="center" shrinkToFit="1"/>
    </xf>
    <xf numFmtId="4" fontId="1" fillId="4" borderId="1" xfId="1" applyNumberFormat="1" applyFont="1" applyFill="1" applyBorder="1" applyAlignment="1">
      <alignment vertical="center"/>
    </xf>
    <xf numFmtId="4" fontId="1" fillId="5" borderId="1" xfId="1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horizontal="right" vertical="center"/>
    </xf>
    <xf numFmtId="0" fontId="4" fillId="2" borderId="2" xfId="0" applyFont="1" applyFill="1" applyBorder="1"/>
    <xf numFmtId="4" fontId="3" fillId="2" borderId="1" xfId="0" applyNumberFormat="1" applyFont="1" applyFill="1" applyBorder="1" applyAlignment="1">
      <alignment horizontal="right"/>
    </xf>
    <xf numFmtId="0" fontId="0" fillId="2" borderId="0" xfId="0" applyFill="1"/>
    <xf numFmtId="0" fontId="0" fillId="4" borderId="1" xfId="0" applyFill="1" applyBorder="1" applyAlignment="1">
      <alignment vertical="top"/>
    </xf>
    <xf numFmtId="4" fontId="4" fillId="2" borderId="1" xfId="0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2" fillId="4" borderId="1" xfId="1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horizontal="right"/>
    </xf>
    <xf numFmtId="4" fontId="2" fillId="4" borderId="1" xfId="0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4" fontId="2" fillId="3" borderId="1" xfId="1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44" fontId="2" fillId="3" borderId="1" xfId="2" applyFont="1" applyFill="1" applyBorder="1" applyAlignment="1">
      <alignment vertical="center"/>
    </xf>
    <xf numFmtId="4" fontId="0" fillId="0" borderId="0" xfId="0" applyNumberFormat="1"/>
    <xf numFmtId="44" fontId="0" fillId="0" borderId="0" xfId="0" applyNumberFormat="1"/>
    <xf numFmtId="4" fontId="3" fillId="2" borderId="1" xfId="0" applyNumberFormat="1" applyFont="1" applyFill="1" applyBorder="1" applyAlignment="1">
      <alignment vertical="center"/>
    </xf>
    <xf numFmtId="4" fontId="3" fillId="4" borderId="1" xfId="1" applyNumberFormat="1" applyFont="1" applyFill="1" applyBorder="1" applyAlignment="1">
      <alignment vertical="center"/>
    </xf>
    <xf numFmtId="44" fontId="0" fillId="0" borderId="0" xfId="2" applyFont="1"/>
    <xf numFmtId="4" fontId="1" fillId="2" borderId="1" xfId="1" applyNumberFormat="1" applyFont="1" applyFill="1" applyBorder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44" fontId="0" fillId="2" borderId="1" xfId="2" applyFont="1" applyFill="1" applyBorder="1" applyAlignment="1">
      <alignment horizontal="left"/>
    </xf>
    <xf numFmtId="4" fontId="3" fillId="4" borderId="2" xfId="1" applyNumberFormat="1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2" fillId="4" borderId="5" xfId="0" applyFont="1" applyFill="1" applyBorder="1" applyAlignment="1">
      <alignment horizontal="left" vertical="top"/>
    </xf>
    <xf numFmtId="0" fontId="2" fillId="4" borderId="6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0" fillId="2" borderId="1" xfId="0" applyFont="1" applyFill="1" applyBorder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3"/>
  <sheetViews>
    <sheetView showGridLines="0" tabSelected="1" view="pageLayout" topLeftCell="A144" zoomScale="70" zoomScaleNormal="80" zoomScaleSheetLayoutView="70" zoomScalePageLayoutView="70" workbookViewId="0">
      <selection activeCell="A156" sqref="A156"/>
    </sheetView>
  </sheetViews>
  <sheetFormatPr defaultColWidth="41.7109375" defaultRowHeight="15" x14ac:dyDescent="0.25"/>
  <cols>
    <col min="1" max="1" width="91.140625" customWidth="1"/>
    <col min="2" max="2" width="28.140625" customWidth="1"/>
    <col min="3" max="3" width="17.85546875" customWidth="1"/>
  </cols>
  <sheetData>
    <row r="2" spans="1:2" x14ac:dyDescent="0.25">
      <c r="A2" s="60" t="s">
        <v>77</v>
      </c>
      <c r="B2" s="60"/>
    </row>
    <row r="3" spans="1:2" x14ac:dyDescent="0.25">
      <c r="A3" s="60"/>
      <c r="B3" s="60"/>
    </row>
    <row r="4" spans="1:2" x14ac:dyDescent="0.25">
      <c r="A4" s="60"/>
      <c r="B4" s="60"/>
    </row>
    <row r="5" spans="1:2" x14ac:dyDescent="0.25">
      <c r="A5" s="60"/>
      <c r="B5" s="60"/>
    </row>
    <row r="6" spans="1:2" x14ac:dyDescent="0.25">
      <c r="A6" s="60"/>
      <c r="B6" s="60"/>
    </row>
    <row r="7" spans="1:2" x14ac:dyDescent="0.25">
      <c r="A7" s="60"/>
      <c r="B7" s="60"/>
    </row>
    <row r="8" spans="1:2" ht="21" customHeight="1" x14ac:dyDescent="0.25">
      <c r="A8" s="61" t="s">
        <v>0</v>
      </c>
      <c r="B8" s="61"/>
    </row>
    <row r="9" spans="1:2" ht="16.149999999999999" customHeight="1" x14ac:dyDescent="0.25">
      <c r="A9" s="61"/>
      <c r="B9" s="61"/>
    </row>
    <row r="10" spans="1:2" x14ac:dyDescent="0.25">
      <c r="A10" s="63" t="s">
        <v>27</v>
      </c>
      <c r="B10" s="64"/>
    </row>
    <row r="11" spans="1:2" x14ac:dyDescent="0.25">
      <c r="A11" s="7" t="s">
        <v>26</v>
      </c>
      <c r="B11" s="8"/>
    </row>
    <row r="12" spans="1:2" x14ac:dyDescent="0.25">
      <c r="A12" s="65" t="s">
        <v>28</v>
      </c>
      <c r="B12" s="66"/>
    </row>
    <row r="13" spans="1:2" x14ac:dyDescent="0.25">
      <c r="A13" s="9" t="s">
        <v>29</v>
      </c>
      <c r="B13" s="8"/>
    </row>
    <row r="14" spans="1:2" x14ac:dyDescent="0.25">
      <c r="A14" s="67" t="s">
        <v>30</v>
      </c>
      <c r="B14" s="68"/>
    </row>
    <row r="15" spans="1:2" x14ac:dyDescent="0.25">
      <c r="A15" s="71" t="s">
        <v>184</v>
      </c>
      <c r="B15" s="9"/>
    </row>
    <row r="16" spans="1:2" x14ac:dyDescent="0.25">
      <c r="A16" s="65" t="s">
        <v>185</v>
      </c>
      <c r="B16" s="66"/>
    </row>
    <row r="17" spans="1:9" x14ac:dyDescent="0.25">
      <c r="A17" s="9"/>
      <c r="B17" s="8"/>
    </row>
    <row r="18" spans="1:9" s="1" customFormat="1" x14ac:dyDescent="0.25">
      <c r="A18" s="9" t="s">
        <v>75</v>
      </c>
      <c r="B18" s="54">
        <f>(55572280+221666507+(75712209.74-9664013))/12</f>
        <v>28607248.645</v>
      </c>
      <c r="C18"/>
      <c r="D18"/>
      <c r="E18"/>
      <c r="F18"/>
      <c r="G18"/>
      <c r="H18"/>
      <c r="I18"/>
    </row>
    <row r="19" spans="1:9" s="1" customFormat="1" x14ac:dyDescent="0.25">
      <c r="A19" s="9" t="s">
        <v>76</v>
      </c>
      <c r="B19" s="54">
        <f>(14301473.4+482810)/12</f>
        <v>1232023.6166666667</v>
      </c>
      <c r="C19"/>
      <c r="D19"/>
      <c r="E19"/>
      <c r="F19"/>
      <c r="G19"/>
      <c r="H19"/>
      <c r="I19"/>
    </row>
    <row r="20" spans="1:9" s="1" customFormat="1" x14ac:dyDescent="0.25">
      <c r="A20" s="10"/>
      <c r="B20" s="11"/>
      <c r="C20"/>
      <c r="D20"/>
      <c r="E20"/>
      <c r="F20"/>
      <c r="G20"/>
      <c r="H20"/>
      <c r="I20"/>
    </row>
    <row r="21" spans="1:9" ht="26.25" x14ac:dyDescent="0.25">
      <c r="A21" s="69" t="s">
        <v>24</v>
      </c>
      <c r="B21" s="70"/>
    </row>
    <row r="22" spans="1:9" ht="14.25" customHeight="1" x14ac:dyDescent="0.25">
      <c r="A22" s="32" t="s">
        <v>182</v>
      </c>
      <c r="B22" s="45" t="s">
        <v>1</v>
      </c>
    </row>
    <row r="23" spans="1:9" x14ac:dyDescent="0.25">
      <c r="A23" s="17" t="s">
        <v>5</v>
      </c>
      <c r="B23" s="31"/>
    </row>
    <row r="24" spans="1:9" x14ac:dyDescent="0.25">
      <c r="A24" s="18" t="s">
        <v>2</v>
      </c>
      <c r="B24" s="52">
        <v>0</v>
      </c>
    </row>
    <row r="25" spans="1:9" x14ac:dyDescent="0.25">
      <c r="A25" s="18" t="s">
        <v>78</v>
      </c>
      <c r="B25" s="53">
        <f>SUBTOTAL(9,B26:B31)</f>
        <v>238805.06</v>
      </c>
    </row>
    <row r="26" spans="1:9" x14ac:dyDescent="0.25">
      <c r="A26" s="18" t="s">
        <v>31</v>
      </c>
      <c r="B26" s="52">
        <v>29588.74</v>
      </c>
    </row>
    <row r="27" spans="1:9" x14ac:dyDescent="0.25">
      <c r="A27" s="18" t="s">
        <v>32</v>
      </c>
      <c r="B27" s="52">
        <v>42411.78</v>
      </c>
    </row>
    <row r="28" spans="1:9" x14ac:dyDescent="0.25">
      <c r="A28" s="18" t="s">
        <v>33</v>
      </c>
      <c r="B28" s="52">
        <v>56268.21</v>
      </c>
    </row>
    <row r="29" spans="1:9" x14ac:dyDescent="0.25">
      <c r="A29" s="18" t="s">
        <v>34</v>
      </c>
      <c r="B29" s="52">
        <v>21975.37</v>
      </c>
    </row>
    <row r="30" spans="1:9" x14ac:dyDescent="0.25">
      <c r="A30" s="18" t="s">
        <v>35</v>
      </c>
      <c r="B30" s="52">
        <v>84013.59</v>
      </c>
    </row>
    <row r="31" spans="1:9" x14ac:dyDescent="0.25">
      <c r="A31" s="18" t="s">
        <v>36</v>
      </c>
      <c r="B31" s="52">
        <v>4547.37</v>
      </c>
    </row>
    <row r="32" spans="1:9" x14ac:dyDescent="0.25">
      <c r="A32" s="18" t="s">
        <v>79</v>
      </c>
      <c r="B32" s="53">
        <f>SUM(B33:B38)</f>
        <v>98424371.290000007</v>
      </c>
    </row>
    <row r="33" spans="1:3" x14ac:dyDescent="0.25">
      <c r="A33" s="18" t="s">
        <v>37</v>
      </c>
      <c r="B33" s="52">
        <v>31219837.739999998</v>
      </c>
    </row>
    <row r="34" spans="1:3" x14ac:dyDescent="0.25">
      <c r="A34" s="18" t="s">
        <v>38</v>
      </c>
      <c r="B34" s="52">
        <v>1391501.5</v>
      </c>
    </row>
    <row r="35" spans="1:3" x14ac:dyDescent="0.25">
      <c r="A35" s="18" t="s">
        <v>39</v>
      </c>
      <c r="B35" s="52">
        <v>9693022.5</v>
      </c>
    </row>
    <row r="36" spans="1:3" x14ac:dyDescent="0.25">
      <c r="A36" s="18" t="s">
        <v>40</v>
      </c>
      <c r="B36" s="52">
        <v>18627833.800000001</v>
      </c>
    </row>
    <row r="37" spans="1:3" x14ac:dyDescent="0.25">
      <c r="A37" s="18" t="s">
        <v>41</v>
      </c>
      <c r="B37" s="52">
        <v>33605022.210000001</v>
      </c>
    </row>
    <row r="38" spans="1:3" x14ac:dyDescent="0.25">
      <c r="A38" s="18" t="s">
        <v>42</v>
      </c>
      <c r="B38" s="52">
        <v>3887153.54</v>
      </c>
    </row>
    <row r="39" spans="1:3" x14ac:dyDescent="0.25">
      <c r="A39" s="19" t="s">
        <v>3</v>
      </c>
      <c r="B39" s="53">
        <f>B32+B25+B24</f>
        <v>98663176.350000009</v>
      </c>
    </row>
    <row r="40" spans="1:3" x14ac:dyDescent="0.25">
      <c r="A40" s="17" t="s">
        <v>4</v>
      </c>
      <c r="B40" s="17"/>
    </row>
    <row r="41" spans="1:3" x14ac:dyDescent="0.25">
      <c r="A41" s="21" t="s">
        <v>80</v>
      </c>
      <c r="B41" s="37">
        <f>SUM(B42:B47)</f>
        <v>17125686.009999998</v>
      </c>
    </row>
    <row r="42" spans="1:3" x14ac:dyDescent="0.25">
      <c r="A42" s="18" t="s">
        <v>44</v>
      </c>
      <c r="B42" s="2">
        <v>4325630.92</v>
      </c>
      <c r="C42" s="47"/>
    </row>
    <row r="43" spans="1:3" x14ac:dyDescent="0.25">
      <c r="A43" s="18" t="s">
        <v>45</v>
      </c>
      <c r="B43" s="14">
        <v>113329.09</v>
      </c>
      <c r="C43" s="47"/>
    </row>
    <row r="44" spans="1:3" x14ac:dyDescent="0.25">
      <c r="A44" s="18" t="s">
        <v>46</v>
      </c>
      <c r="B44" s="14">
        <v>2620806</v>
      </c>
      <c r="C44" s="47"/>
    </row>
    <row r="45" spans="1:3" x14ac:dyDescent="0.25">
      <c r="A45" s="18" t="s">
        <v>47</v>
      </c>
      <c r="B45" s="14">
        <v>10065920</v>
      </c>
      <c r="C45" s="47"/>
    </row>
    <row r="46" spans="1:3" x14ac:dyDescent="0.25">
      <c r="A46" s="18" t="s">
        <v>48</v>
      </c>
      <c r="B46" s="14">
        <v>0</v>
      </c>
      <c r="C46" s="47"/>
    </row>
    <row r="47" spans="1:3" x14ac:dyDescent="0.25">
      <c r="A47" s="18" t="s">
        <v>49</v>
      </c>
      <c r="B47" s="14">
        <v>0</v>
      </c>
      <c r="C47" s="47"/>
    </row>
    <row r="48" spans="1:3" x14ac:dyDescent="0.25">
      <c r="A48" s="21" t="s">
        <v>81</v>
      </c>
      <c r="B48" s="38">
        <f>SUM(B49:B53)</f>
        <v>345000</v>
      </c>
      <c r="C48" s="47"/>
    </row>
    <row r="49" spans="1:2" x14ac:dyDescent="0.25">
      <c r="A49" s="18" t="s">
        <v>43</v>
      </c>
      <c r="B49" s="14">
        <v>325000</v>
      </c>
    </row>
    <row r="50" spans="1:2" x14ac:dyDescent="0.25">
      <c r="A50" s="18" t="s">
        <v>50</v>
      </c>
      <c r="B50" s="14">
        <v>20000</v>
      </c>
    </row>
    <row r="51" spans="1:2" x14ac:dyDescent="0.25">
      <c r="A51" s="18" t="s">
        <v>51</v>
      </c>
      <c r="B51" s="14">
        <v>0</v>
      </c>
    </row>
    <row r="52" spans="1:2" x14ac:dyDescent="0.25">
      <c r="A52" s="18" t="s">
        <v>52</v>
      </c>
      <c r="B52" s="14">
        <v>0</v>
      </c>
    </row>
    <row r="53" spans="1:2" x14ac:dyDescent="0.25">
      <c r="A53" s="18" t="s">
        <v>53</v>
      </c>
      <c r="B53" s="14">
        <v>0</v>
      </c>
    </row>
    <row r="54" spans="1:2" x14ac:dyDescent="0.25">
      <c r="A54" s="7" t="s">
        <v>82</v>
      </c>
      <c r="B54" s="38">
        <f>SUM(B55:B60)</f>
        <v>848480.02</v>
      </c>
    </row>
    <row r="55" spans="1:2" x14ac:dyDescent="0.25">
      <c r="A55" s="18" t="s">
        <v>54</v>
      </c>
      <c r="B55" s="14">
        <v>306475.59999999998</v>
      </c>
    </row>
    <row r="56" spans="1:2" x14ac:dyDescent="0.25">
      <c r="A56" s="18" t="s">
        <v>55</v>
      </c>
      <c r="B56" s="14">
        <v>11490.39</v>
      </c>
    </row>
    <row r="57" spans="1:2" x14ac:dyDescent="0.25">
      <c r="A57" s="18" t="s">
        <v>56</v>
      </c>
      <c r="B57" s="14">
        <v>103645.19</v>
      </c>
    </row>
    <row r="58" spans="1:2" x14ac:dyDescent="0.25">
      <c r="A58" s="18" t="s">
        <v>57</v>
      </c>
      <c r="B58" s="14">
        <v>115760.18</v>
      </c>
    </row>
    <row r="59" spans="1:2" x14ac:dyDescent="0.25">
      <c r="A59" s="18" t="s">
        <v>58</v>
      </c>
      <c r="B59" s="14">
        <v>276669.21999999997</v>
      </c>
    </row>
    <row r="60" spans="1:2" x14ac:dyDescent="0.25">
      <c r="A60" s="18" t="s">
        <v>59</v>
      </c>
      <c r="B60" s="14">
        <v>34439.440000000002</v>
      </c>
    </row>
    <row r="61" spans="1:2" x14ac:dyDescent="0.25">
      <c r="A61" s="18" t="s">
        <v>179</v>
      </c>
      <c r="B61" s="38">
        <f>1504+100420.31+667.62+3653.06+3+386.26+36+1037.13+700+16263.12</f>
        <v>124670.49999999999</v>
      </c>
    </row>
    <row r="62" spans="1:2" x14ac:dyDescent="0.25">
      <c r="A62" s="22" t="s">
        <v>87</v>
      </c>
      <c r="B62" s="36">
        <f>B54+B48+B41+B61</f>
        <v>18443836.529999997</v>
      </c>
    </row>
    <row r="63" spans="1:2" x14ac:dyDescent="0.25">
      <c r="A63" s="23" t="s">
        <v>6</v>
      </c>
      <c r="B63" s="12"/>
    </row>
    <row r="64" spans="1:2" x14ac:dyDescent="0.25">
      <c r="A64" s="21" t="s">
        <v>83</v>
      </c>
      <c r="B64" s="2">
        <f>SUM(B65:B70)</f>
        <v>17825000</v>
      </c>
    </row>
    <row r="65" spans="1:9" x14ac:dyDescent="0.25">
      <c r="A65" s="18" t="s">
        <v>60</v>
      </c>
      <c r="B65" s="3">
        <v>5200000</v>
      </c>
    </row>
    <row r="66" spans="1:9" x14ac:dyDescent="0.25">
      <c r="A66" s="18" t="s">
        <v>61</v>
      </c>
      <c r="B66" s="3">
        <v>170000</v>
      </c>
    </row>
    <row r="67" spans="1:9" x14ac:dyDescent="0.25">
      <c r="A67" s="18" t="s">
        <v>62</v>
      </c>
      <c r="B67" s="3">
        <v>0</v>
      </c>
    </row>
    <row r="68" spans="1:9" x14ac:dyDescent="0.25">
      <c r="A68" s="18" t="s">
        <v>63</v>
      </c>
      <c r="B68" s="3">
        <v>9730000</v>
      </c>
    </row>
    <row r="69" spans="1:9" x14ac:dyDescent="0.25">
      <c r="A69" s="18" t="s">
        <v>64</v>
      </c>
      <c r="B69" s="3">
        <v>2650000</v>
      </c>
    </row>
    <row r="70" spans="1:9" x14ac:dyDescent="0.25">
      <c r="A70" s="18" t="s">
        <v>65</v>
      </c>
      <c r="B70" s="3">
        <v>75000</v>
      </c>
    </row>
    <row r="71" spans="1:9" x14ac:dyDescent="0.25">
      <c r="A71" s="22" t="s">
        <v>86</v>
      </c>
      <c r="B71" s="37">
        <f>B64</f>
        <v>17825000</v>
      </c>
    </row>
    <row r="72" spans="1:9" s="34" customFormat="1" x14ac:dyDescent="0.25">
      <c r="A72" s="20"/>
      <c r="B72" s="33"/>
      <c r="C72"/>
      <c r="D72"/>
      <c r="E72"/>
      <c r="F72"/>
      <c r="G72"/>
      <c r="H72"/>
      <c r="I72"/>
    </row>
    <row r="73" spans="1:9" x14ac:dyDescent="0.25">
      <c r="A73" s="25" t="s">
        <v>7</v>
      </c>
      <c r="B73" s="26"/>
    </row>
    <row r="74" spans="1:9" x14ac:dyDescent="0.25">
      <c r="A74" s="24" t="s">
        <v>84</v>
      </c>
      <c r="B74" s="3">
        <f>SUM(B75:B80)</f>
        <v>14945000</v>
      </c>
    </row>
    <row r="75" spans="1:9" x14ac:dyDescent="0.25">
      <c r="A75" s="18" t="s">
        <v>66</v>
      </c>
      <c r="B75" s="3">
        <v>4550000</v>
      </c>
    </row>
    <row r="76" spans="1:9" x14ac:dyDescent="0.25">
      <c r="A76" s="18" t="s">
        <v>67</v>
      </c>
      <c r="B76" s="3">
        <v>145000</v>
      </c>
    </row>
    <row r="77" spans="1:9" x14ac:dyDescent="0.25">
      <c r="A77" s="18" t="s">
        <v>68</v>
      </c>
      <c r="B77" s="3">
        <v>100000</v>
      </c>
    </row>
    <row r="78" spans="1:9" x14ac:dyDescent="0.25">
      <c r="A78" s="18" t="s">
        <v>69</v>
      </c>
      <c r="B78" s="3">
        <v>10150000</v>
      </c>
    </row>
    <row r="79" spans="1:9" x14ac:dyDescent="0.25">
      <c r="A79" s="18" t="s">
        <v>70</v>
      </c>
      <c r="B79" s="3">
        <v>0</v>
      </c>
    </row>
    <row r="80" spans="1:9" x14ac:dyDescent="0.25">
      <c r="A80" s="18" t="s">
        <v>71</v>
      </c>
      <c r="B80" s="3">
        <v>0</v>
      </c>
    </row>
    <row r="81" spans="1:9" x14ac:dyDescent="0.25">
      <c r="A81" s="23" t="s">
        <v>85</v>
      </c>
      <c r="B81" s="40">
        <f>B74</f>
        <v>14945000</v>
      </c>
    </row>
    <row r="82" spans="1:9" s="34" customFormat="1" x14ac:dyDescent="0.25">
      <c r="A82" s="20"/>
      <c r="B82" s="33"/>
      <c r="C82"/>
      <c r="D82"/>
      <c r="E82"/>
      <c r="F82"/>
      <c r="G82"/>
      <c r="H82"/>
      <c r="I82"/>
    </row>
    <row r="83" spans="1:9" x14ac:dyDescent="0.25">
      <c r="A83" s="23" t="s">
        <v>8</v>
      </c>
      <c r="B83" s="13"/>
    </row>
    <row r="84" spans="1:9" x14ac:dyDescent="0.25">
      <c r="A84" s="23" t="s">
        <v>9</v>
      </c>
      <c r="B84" s="23"/>
    </row>
    <row r="85" spans="1:9" x14ac:dyDescent="0.25">
      <c r="A85" s="23" t="s">
        <v>99</v>
      </c>
      <c r="B85" s="46">
        <f>SUBTOTAL(9,B86:B97)</f>
        <v>5325106.9699999988</v>
      </c>
      <c r="C85" s="48"/>
    </row>
    <row r="86" spans="1:9" x14ac:dyDescent="0.25">
      <c r="A86" s="4" t="s">
        <v>100</v>
      </c>
      <c r="B86" s="2">
        <v>2584003.8199999998</v>
      </c>
    </row>
    <row r="87" spans="1:9" x14ac:dyDescent="0.25">
      <c r="A87" s="5" t="s">
        <v>130</v>
      </c>
      <c r="B87" s="2">
        <v>0</v>
      </c>
    </row>
    <row r="88" spans="1:9" x14ac:dyDescent="0.25">
      <c r="A88" s="5" t="s">
        <v>131</v>
      </c>
      <c r="B88" s="2">
        <v>554744.77</v>
      </c>
    </row>
    <row r="89" spans="1:9" x14ac:dyDescent="0.25">
      <c r="A89" s="5" t="s">
        <v>132</v>
      </c>
      <c r="B89" s="2">
        <v>590057.81000000006</v>
      </c>
    </row>
    <row r="90" spans="1:9" x14ac:dyDescent="0.25">
      <c r="A90" s="4" t="s">
        <v>133</v>
      </c>
      <c r="B90" s="2">
        <v>0</v>
      </c>
    </row>
    <row r="91" spans="1:9" x14ac:dyDescent="0.25">
      <c r="A91" s="4" t="s">
        <v>134</v>
      </c>
      <c r="B91" s="2">
        <v>738.13</v>
      </c>
    </row>
    <row r="92" spans="1:9" x14ac:dyDescent="0.25">
      <c r="A92" s="4" t="s">
        <v>135</v>
      </c>
      <c r="B92" s="2">
        <v>1253417.17</v>
      </c>
    </row>
    <row r="93" spans="1:9" x14ac:dyDescent="0.25">
      <c r="A93" s="24" t="s">
        <v>136</v>
      </c>
      <c r="B93" s="2">
        <v>0</v>
      </c>
    </row>
    <row r="94" spans="1:9" x14ac:dyDescent="0.25">
      <c r="A94" s="24" t="s">
        <v>137</v>
      </c>
      <c r="B94" s="2">
        <v>28200</v>
      </c>
    </row>
    <row r="95" spans="1:9" x14ac:dyDescent="0.25">
      <c r="A95" s="24" t="s">
        <v>138</v>
      </c>
      <c r="B95" s="2">
        <v>252673.25</v>
      </c>
    </row>
    <row r="96" spans="1:9" x14ac:dyDescent="0.25">
      <c r="A96" s="24" t="s">
        <v>139</v>
      </c>
      <c r="B96" s="3">
        <v>44547.6</v>
      </c>
    </row>
    <row r="97" spans="1:3" x14ac:dyDescent="0.25">
      <c r="A97" s="24" t="s">
        <v>140</v>
      </c>
      <c r="B97" s="14">
        <v>16724.419999999998</v>
      </c>
    </row>
    <row r="98" spans="1:3" x14ac:dyDescent="0.25">
      <c r="A98" s="23" t="s">
        <v>101</v>
      </c>
      <c r="B98" s="46">
        <f>SUBTOTAL(9,B99:B108)</f>
        <v>2644013.1</v>
      </c>
      <c r="C98" s="48"/>
    </row>
    <row r="99" spans="1:3" x14ac:dyDescent="0.25">
      <c r="A99" s="5" t="s">
        <v>141</v>
      </c>
      <c r="B99" s="2">
        <v>1573888.43</v>
      </c>
    </row>
    <row r="100" spans="1:3" x14ac:dyDescent="0.25">
      <c r="A100" s="5" t="s">
        <v>142</v>
      </c>
      <c r="B100" s="2">
        <v>713697.62</v>
      </c>
    </row>
    <row r="101" spans="1:3" x14ac:dyDescent="0.25">
      <c r="A101" s="5" t="s">
        <v>143</v>
      </c>
      <c r="B101" s="2">
        <v>290123.43</v>
      </c>
    </row>
    <row r="102" spans="1:3" x14ac:dyDescent="0.25">
      <c r="A102" s="4" t="s">
        <v>144</v>
      </c>
      <c r="B102" s="2">
        <v>0</v>
      </c>
    </row>
    <row r="103" spans="1:3" x14ac:dyDescent="0.25">
      <c r="A103" s="4" t="s">
        <v>145</v>
      </c>
      <c r="B103" s="2">
        <v>0</v>
      </c>
    </row>
    <row r="104" spans="1:3" x14ac:dyDescent="0.25">
      <c r="A104" s="24" t="s">
        <v>102</v>
      </c>
      <c r="B104" s="2">
        <v>0</v>
      </c>
    </row>
    <row r="105" spans="1:3" x14ac:dyDescent="0.25">
      <c r="A105" s="24" t="s">
        <v>146</v>
      </c>
      <c r="B105" s="2">
        <v>0</v>
      </c>
    </row>
    <row r="106" spans="1:3" x14ac:dyDescent="0.25">
      <c r="A106" s="24" t="s">
        <v>147</v>
      </c>
      <c r="B106" s="2">
        <v>0</v>
      </c>
    </row>
    <row r="107" spans="1:3" x14ac:dyDescent="0.25">
      <c r="A107" s="24" t="s">
        <v>148</v>
      </c>
      <c r="B107" s="2">
        <v>49618.6</v>
      </c>
    </row>
    <row r="108" spans="1:3" x14ac:dyDescent="0.25">
      <c r="A108" s="24" t="s">
        <v>129</v>
      </c>
      <c r="B108" s="14">
        <v>16685.02</v>
      </c>
    </row>
    <row r="109" spans="1:3" x14ac:dyDescent="0.25">
      <c r="A109" s="23" t="s">
        <v>103</v>
      </c>
      <c r="B109" s="46">
        <f>SUBTOTAL(9,B110)</f>
        <v>180601.23</v>
      </c>
    </row>
    <row r="110" spans="1:3" x14ac:dyDescent="0.25">
      <c r="A110" s="5" t="s">
        <v>104</v>
      </c>
      <c r="B110" s="2">
        <v>180601.23</v>
      </c>
    </row>
    <row r="111" spans="1:3" x14ac:dyDescent="0.25">
      <c r="A111" s="23" t="s">
        <v>105</v>
      </c>
      <c r="B111" s="46">
        <f>SUBTOTAL(9,B112:B122)</f>
        <v>2573628.9499999997</v>
      </c>
    </row>
    <row r="112" spans="1:3" x14ac:dyDescent="0.25">
      <c r="A112" s="5" t="s">
        <v>106</v>
      </c>
      <c r="B112" s="2">
        <v>2527990.13</v>
      </c>
    </row>
    <row r="113" spans="1:2" x14ac:dyDescent="0.25">
      <c r="A113" s="5" t="s">
        <v>121</v>
      </c>
      <c r="B113" s="2">
        <v>30271.360000000001</v>
      </c>
    </row>
    <row r="114" spans="1:2" x14ac:dyDescent="0.25">
      <c r="A114" s="5" t="s">
        <v>122</v>
      </c>
      <c r="B114" s="2">
        <v>0</v>
      </c>
    </row>
    <row r="115" spans="1:2" x14ac:dyDescent="0.25">
      <c r="A115" s="4" t="s">
        <v>123</v>
      </c>
      <c r="B115" s="2">
        <v>0</v>
      </c>
    </row>
    <row r="116" spans="1:2" x14ac:dyDescent="0.25">
      <c r="A116" s="4" t="s">
        <v>124</v>
      </c>
      <c r="B116" s="2">
        <v>0</v>
      </c>
    </row>
    <row r="117" spans="1:2" x14ac:dyDescent="0.25">
      <c r="A117" s="24" t="s">
        <v>149</v>
      </c>
      <c r="B117" s="2">
        <v>0</v>
      </c>
    </row>
    <row r="118" spans="1:2" x14ac:dyDescent="0.25">
      <c r="A118" s="24" t="s">
        <v>150</v>
      </c>
      <c r="B118" s="2">
        <v>14500</v>
      </c>
    </row>
    <row r="119" spans="1:2" x14ac:dyDescent="0.25">
      <c r="A119" s="24" t="s">
        <v>151</v>
      </c>
      <c r="B119" s="2">
        <v>0</v>
      </c>
    </row>
    <row r="120" spans="1:2" x14ac:dyDescent="0.25">
      <c r="A120" s="24" t="s">
        <v>152</v>
      </c>
      <c r="B120" s="2">
        <v>0</v>
      </c>
    </row>
    <row r="121" spans="1:2" x14ac:dyDescent="0.25">
      <c r="A121" s="4" t="s">
        <v>153</v>
      </c>
      <c r="B121" s="2">
        <v>443.7</v>
      </c>
    </row>
    <row r="122" spans="1:2" x14ac:dyDescent="0.25">
      <c r="A122" s="24" t="s">
        <v>154</v>
      </c>
      <c r="B122" s="2">
        <v>423.76</v>
      </c>
    </row>
    <row r="123" spans="1:2" x14ac:dyDescent="0.25">
      <c r="A123" s="23" t="s">
        <v>107</v>
      </c>
      <c r="B123" s="46">
        <f>SUBTOTAL(9,B124:B133)</f>
        <v>9648696.7800000012</v>
      </c>
    </row>
    <row r="124" spans="1:2" x14ac:dyDescent="0.25">
      <c r="A124" s="5" t="s">
        <v>108</v>
      </c>
      <c r="B124" s="2">
        <v>9581638.6899999995</v>
      </c>
    </row>
    <row r="125" spans="1:2" x14ac:dyDescent="0.25">
      <c r="A125" s="5" t="s">
        <v>125</v>
      </c>
      <c r="B125" s="2">
        <v>65864.47</v>
      </c>
    </row>
    <row r="126" spans="1:2" x14ac:dyDescent="0.25">
      <c r="A126" s="5" t="s">
        <v>126</v>
      </c>
      <c r="B126" s="2">
        <v>0</v>
      </c>
    </row>
    <row r="127" spans="1:2" x14ac:dyDescent="0.25">
      <c r="A127" s="4" t="s">
        <v>127</v>
      </c>
      <c r="B127" s="2">
        <v>0</v>
      </c>
    </row>
    <row r="128" spans="1:2" x14ac:dyDescent="0.25">
      <c r="A128" s="4" t="s">
        <v>128</v>
      </c>
      <c r="B128" s="2">
        <v>0</v>
      </c>
    </row>
    <row r="129" spans="1:2" x14ac:dyDescent="0.25">
      <c r="A129" s="24" t="s">
        <v>155</v>
      </c>
      <c r="B129" s="2">
        <v>0</v>
      </c>
    </row>
    <row r="130" spans="1:2" x14ac:dyDescent="0.25">
      <c r="A130" s="24" t="s">
        <v>156</v>
      </c>
      <c r="B130" s="2">
        <v>0</v>
      </c>
    </row>
    <row r="131" spans="1:2" x14ac:dyDescent="0.25">
      <c r="A131" s="24" t="s">
        <v>157</v>
      </c>
      <c r="B131" s="2">
        <v>0</v>
      </c>
    </row>
    <row r="132" spans="1:2" x14ac:dyDescent="0.25">
      <c r="A132" s="24" t="s">
        <v>158</v>
      </c>
      <c r="B132" s="2">
        <v>1027.4000000000001</v>
      </c>
    </row>
    <row r="133" spans="1:2" x14ac:dyDescent="0.25">
      <c r="A133" s="24" t="s">
        <v>159</v>
      </c>
      <c r="B133" s="2">
        <v>166.22</v>
      </c>
    </row>
    <row r="134" spans="1:2" x14ac:dyDescent="0.25">
      <c r="A134" s="23" t="s">
        <v>160</v>
      </c>
      <c r="B134" s="46">
        <f>SUBTOTAL(9,B135:B144)</f>
        <v>69885.64</v>
      </c>
    </row>
    <row r="135" spans="1:2" x14ac:dyDescent="0.25">
      <c r="A135" s="5" t="s">
        <v>161</v>
      </c>
      <c r="B135" s="14">
        <v>0</v>
      </c>
    </row>
    <row r="136" spans="1:2" x14ac:dyDescent="0.25">
      <c r="A136" s="5" t="s">
        <v>162</v>
      </c>
      <c r="B136" s="14">
        <v>0</v>
      </c>
    </row>
    <row r="137" spans="1:2" x14ac:dyDescent="0.25">
      <c r="A137" s="5" t="s">
        <v>163</v>
      </c>
      <c r="B137" s="14">
        <v>0</v>
      </c>
    </row>
    <row r="138" spans="1:2" x14ac:dyDescent="0.25">
      <c r="A138" s="4" t="s">
        <v>164</v>
      </c>
      <c r="B138" s="14">
        <v>0</v>
      </c>
    </row>
    <row r="139" spans="1:2" x14ac:dyDescent="0.25">
      <c r="A139" s="4" t="s">
        <v>165</v>
      </c>
      <c r="B139" s="14">
        <v>0</v>
      </c>
    </row>
    <row r="140" spans="1:2" x14ac:dyDescent="0.25">
      <c r="A140" s="24" t="s">
        <v>181</v>
      </c>
      <c r="B140" s="14">
        <v>0</v>
      </c>
    </row>
    <row r="141" spans="1:2" x14ac:dyDescent="0.25">
      <c r="A141" s="24" t="s">
        <v>166</v>
      </c>
      <c r="B141" s="14">
        <v>0</v>
      </c>
    </row>
    <row r="142" spans="1:2" x14ac:dyDescent="0.25">
      <c r="A142" s="24" t="s">
        <v>167</v>
      </c>
      <c r="B142" s="14">
        <v>69885.64</v>
      </c>
    </row>
    <row r="143" spans="1:2" x14ac:dyDescent="0.25">
      <c r="A143" s="24" t="s">
        <v>168</v>
      </c>
      <c r="B143" s="14">
        <v>0</v>
      </c>
    </row>
    <row r="144" spans="1:2" x14ac:dyDescent="0.25">
      <c r="A144" s="24" t="s">
        <v>169</v>
      </c>
      <c r="B144" s="14">
        <v>0</v>
      </c>
    </row>
    <row r="145" spans="1:3" x14ac:dyDescent="0.25">
      <c r="A145" s="20" t="s">
        <v>170</v>
      </c>
      <c r="B145" s="38">
        <f>SUBTOTAL(9,B85:B144)</f>
        <v>20441932.669999994</v>
      </c>
      <c r="C145" s="47"/>
    </row>
    <row r="146" spans="1:3" x14ac:dyDescent="0.25">
      <c r="A146" s="20"/>
      <c r="B146" s="14"/>
    </row>
    <row r="147" spans="1:3" x14ac:dyDescent="0.25">
      <c r="A147" s="23" t="s">
        <v>10</v>
      </c>
      <c r="B147" s="23"/>
    </row>
    <row r="148" spans="1:3" x14ac:dyDescent="0.25">
      <c r="A148" s="23" t="s">
        <v>109</v>
      </c>
      <c r="B148" s="46">
        <f>SUBTOTAL(9,B149:B153)</f>
        <v>20351.400000000001</v>
      </c>
    </row>
    <row r="149" spans="1:3" x14ac:dyDescent="0.25">
      <c r="A149" s="4" t="s">
        <v>110</v>
      </c>
      <c r="B149" s="14">
        <v>20351.400000000001</v>
      </c>
    </row>
    <row r="150" spans="1:3" x14ac:dyDescent="0.25">
      <c r="A150" s="4" t="s">
        <v>111</v>
      </c>
      <c r="B150" s="14">
        <v>0</v>
      </c>
    </row>
    <row r="151" spans="1:3" x14ac:dyDescent="0.25">
      <c r="A151" s="24" t="s">
        <v>112</v>
      </c>
      <c r="B151" s="14">
        <v>0</v>
      </c>
    </row>
    <row r="152" spans="1:3" x14ac:dyDescent="0.25">
      <c r="A152" s="24" t="s">
        <v>113</v>
      </c>
      <c r="B152" s="14">
        <v>0</v>
      </c>
    </row>
    <row r="153" spans="1:3" x14ac:dyDescent="0.25">
      <c r="A153" s="24" t="s">
        <v>119</v>
      </c>
      <c r="B153" s="14">
        <v>0</v>
      </c>
    </row>
    <row r="154" spans="1:3" x14ac:dyDescent="0.25">
      <c r="A154" s="23" t="s">
        <v>118</v>
      </c>
      <c r="B154" s="46">
        <f>SUBTOTAL(9,B155:B159)</f>
        <v>20047</v>
      </c>
    </row>
    <row r="155" spans="1:3" x14ac:dyDescent="0.25">
      <c r="A155" s="4" t="s">
        <v>114</v>
      </c>
      <c r="B155" s="14">
        <v>20047</v>
      </c>
    </row>
    <row r="156" spans="1:3" x14ac:dyDescent="0.25">
      <c r="A156" s="4" t="s">
        <v>115</v>
      </c>
      <c r="B156" s="14">
        <v>0</v>
      </c>
    </row>
    <row r="157" spans="1:3" x14ac:dyDescent="0.25">
      <c r="A157" s="24" t="s">
        <v>116</v>
      </c>
      <c r="B157" s="14">
        <v>0</v>
      </c>
    </row>
    <row r="158" spans="1:3" x14ac:dyDescent="0.25">
      <c r="A158" s="24" t="s">
        <v>117</v>
      </c>
      <c r="B158" s="14">
        <v>0</v>
      </c>
    </row>
    <row r="159" spans="1:3" x14ac:dyDescent="0.25">
      <c r="A159" s="24" t="s">
        <v>176</v>
      </c>
      <c r="B159" s="14">
        <v>0</v>
      </c>
    </row>
    <row r="160" spans="1:3" x14ac:dyDescent="0.25">
      <c r="A160" s="23" t="s">
        <v>172</v>
      </c>
      <c r="B160" s="46">
        <f>SUBTOTAL(9,B161:B165)</f>
        <v>0</v>
      </c>
    </row>
    <row r="161" spans="1:9" x14ac:dyDescent="0.25">
      <c r="A161" s="4" t="s">
        <v>171</v>
      </c>
      <c r="B161" s="3">
        <v>0</v>
      </c>
    </row>
    <row r="162" spans="1:9" x14ac:dyDescent="0.25">
      <c r="A162" s="4" t="s">
        <v>173</v>
      </c>
      <c r="B162" s="3">
        <v>0</v>
      </c>
    </row>
    <row r="163" spans="1:9" x14ac:dyDescent="0.25">
      <c r="A163" s="24" t="s">
        <v>174</v>
      </c>
      <c r="B163" s="49">
        <v>0</v>
      </c>
    </row>
    <row r="164" spans="1:9" x14ac:dyDescent="0.25">
      <c r="A164" s="24" t="s">
        <v>175</v>
      </c>
      <c r="B164" s="49">
        <v>0</v>
      </c>
    </row>
    <row r="165" spans="1:9" x14ac:dyDescent="0.25">
      <c r="A165" s="24" t="s">
        <v>177</v>
      </c>
      <c r="B165" s="49">
        <v>0</v>
      </c>
    </row>
    <row r="166" spans="1:9" x14ac:dyDescent="0.25">
      <c r="A166" s="20" t="s">
        <v>178</v>
      </c>
      <c r="B166" s="36">
        <f>B154+B148+B160</f>
        <v>40398.400000000001</v>
      </c>
    </row>
    <row r="167" spans="1:9" ht="14.25" customHeight="1" x14ac:dyDescent="0.25">
      <c r="A167" s="20" t="s">
        <v>25</v>
      </c>
      <c r="B167" s="36">
        <f>B145+B166</f>
        <v>20482331.069999993</v>
      </c>
    </row>
    <row r="168" spans="1:9" x14ac:dyDescent="0.25">
      <c r="A168" s="20"/>
      <c r="B168" s="3"/>
    </row>
    <row r="169" spans="1:9" x14ac:dyDescent="0.25">
      <c r="A169" s="25" t="s">
        <v>11</v>
      </c>
      <c r="B169" s="26"/>
    </row>
    <row r="170" spans="1:9" x14ac:dyDescent="0.25">
      <c r="A170" s="4" t="s">
        <v>12</v>
      </c>
      <c r="B170" s="3"/>
    </row>
    <row r="171" spans="1:9" x14ac:dyDescent="0.25">
      <c r="A171" s="4" t="s">
        <v>13</v>
      </c>
      <c r="B171" s="6">
        <v>0</v>
      </c>
    </row>
    <row r="172" spans="1:9" x14ac:dyDescent="0.25">
      <c r="A172" s="27" t="s">
        <v>14</v>
      </c>
      <c r="B172" s="41">
        <f>B170+B171</f>
        <v>0</v>
      </c>
    </row>
    <row r="173" spans="1:9" s="34" customFormat="1" x14ac:dyDescent="0.25">
      <c r="A173" s="62"/>
      <c r="B173" s="62"/>
      <c r="C173"/>
      <c r="D173"/>
      <c r="E173"/>
      <c r="F173"/>
      <c r="G173"/>
      <c r="H173"/>
      <c r="I173"/>
    </row>
    <row r="174" spans="1:9" x14ac:dyDescent="0.25">
      <c r="A174" s="17" t="s">
        <v>183</v>
      </c>
      <c r="B174" s="30"/>
    </row>
    <row r="175" spans="1:9" x14ac:dyDescent="0.25">
      <c r="A175" s="28" t="s">
        <v>15</v>
      </c>
      <c r="B175" s="50">
        <v>0</v>
      </c>
    </row>
    <row r="176" spans="1:9" x14ac:dyDescent="0.25">
      <c r="A176" s="28" t="s">
        <v>88</v>
      </c>
      <c r="B176" s="50">
        <f>SUM(B177:B182)</f>
        <v>231830.50000000003</v>
      </c>
    </row>
    <row r="177" spans="1:4" x14ac:dyDescent="0.25">
      <c r="A177" s="28" t="s">
        <v>89</v>
      </c>
      <c r="B177" s="50">
        <v>86685.6</v>
      </c>
    </row>
    <row r="178" spans="1:4" x14ac:dyDescent="0.25">
      <c r="A178" s="28" t="s">
        <v>72</v>
      </c>
      <c r="B178" s="50">
        <v>4460.32</v>
      </c>
    </row>
    <row r="179" spans="1:4" x14ac:dyDescent="0.25">
      <c r="A179" s="28" t="s">
        <v>73</v>
      </c>
      <c r="B179" s="50">
        <v>23834.52</v>
      </c>
    </row>
    <row r="180" spans="1:4" x14ac:dyDescent="0.25">
      <c r="A180" s="28" t="s">
        <v>74</v>
      </c>
      <c r="B180" s="50">
        <v>20271.72</v>
      </c>
    </row>
    <row r="181" spans="1:4" x14ac:dyDescent="0.25">
      <c r="A181" s="28" t="s">
        <v>90</v>
      </c>
      <c r="B181" s="50">
        <v>86916.61</v>
      </c>
    </row>
    <row r="182" spans="1:4" x14ac:dyDescent="0.25">
      <c r="A182" s="28" t="s">
        <v>91</v>
      </c>
      <c r="B182" s="50">
        <v>9661.73</v>
      </c>
    </row>
    <row r="183" spans="1:4" x14ac:dyDescent="0.25">
      <c r="A183" s="28" t="s">
        <v>92</v>
      </c>
      <c r="B183" s="29">
        <f>SUM(B184:B189)</f>
        <v>96392851.310000017</v>
      </c>
    </row>
    <row r="184" spans="1:4" x14ac:dyDescent="0.25">
      <c r="A184" s="28" t="s">
        <v>120</v>
      </c>
      <c r="B184" s="50">
        <v>30876313.34</v>
      </c>
    </row>
    <row r="185" spans="1:4" x14ac:dyDescent="0.25">
      <c r="A185" s="28" t="s">
        <v>93</v>
      </c>
      <c r="B185" s="50">
        <v>1377991.89</v>
      </c>
    </row>
    <row r="186" spans="1:4" x14ac:dyDescent="0.25">
      <c r="A186" s="28" t="s">
        <v>94</v>
      </c>
      <c r="B186" s="50">
        <v>9896667.6899999995</v>
      </c>
    </row>
    <row r="187" spans="1:4" x14ac:dyDescent="0.25">
      <c r="A187" s="28" t="s">
        <v>95</v>
      </c>
      <c r="B187" s="50">
        <v>19163593.98</v>
      </c>
      <c r="D187" s="51"/>
    </row>
    <row r="188" spans="1:4" x14ac:dyDescent="0.25">
      <c r="A188" s="28" t="s">
        <v>96</v>
      </c>
      <c r="B188" s="55">
        <v>31231691.43</v>
      </c>
      <c r="D188" s="47"/>
    </row>
    <row r="189" spans="1:4" x14ac:dyDescent="0.25">
      <c r="A189" s="28" t="s">
        <v>97</v>
      </c>
      <c r="B189" s="50">
        <v>3846592.98</v>
      </c>
      <c r="D189" s="47"/>
    </row>
    <row r="190" spans="1:4" x14ac:dyDescent="0.25">
      <c r="A190" s="27" t="s">
        <v>23</v>
      </c>
      <c r="B190" s="39">
        <f>(B39+B62)-(B167+B172)</f>
        <v>96624681.810000017</v>
      </c>
    </row>
    <row r="191" spans="1:4" x14ac:dyDescent="0.25">
      <c r="A191" s="15" t="s">
        <v>180</v>
      </c>
      <c r="B191" s="16"/>
    </row>
    <row r="192" spans="1:4" x14ac:dyDescent="0.25">
      <c r="A192" s="42" t="s">
        <v>19</v>
      </c>
      <c r="B192" s="43"/>
    </row>
    <row r="193" spans="1:2" x14ac:dyDescent="0.25">
      <c r="A193" s="35" t="s">
        <v>17</v>
      </c>
      <c r="B193" s="53">
        <v>681091.45</v>
      </c>
    </row>
    <row r="194" spans="1:2" x14ac:dyDescent="0.25">
      <c r="A194" s="35" t="s">
        <v>18</v>
      </c>
      <c r="B194" s="39">
        <v>0</v>
      </c>
    </row>
    <row r="195" spans="1:2" x14ac:dyDescent="0.25">
      <c r="A195" s="35" t="s">
        <v>21</v>
      </c>
      <c r="B195" s="39">
        <v>0</v>
      </c>
    </row>
    <row r="196" spans="1:2" x14ac:dyDescent="0.25">
      <c r="A196" s="42" t="s">
        <v>20</v>
      </c>
      <c r="B196" s="44">
        <f>B193+B194+B195</f>
        <v>681091.45</v>
      </c>
    </row>
    <row r="197" spans="1:2" x14ac:dyDescent="0.25">
      <c r="A197" s="56" t="s">
        <v>16</v>
      </c>
      <c r="B197" s="57"/>
    </row>
    <row r="198" spans="1:2" x14ac:dyDescent="0.25">
      <c r="A198" s="58"/>
      <c r="B198" s="59"/>
    </row>
    <row r="199" spans="1:2" x14ac:dyDescent="0.25">
      <c r="A199" t="s">
        <v>22</v>
      </c>
    </row>
    <row r="203" spans="1:2" x14ac:dyDescent="0.25">
      <c r="A203" t="s">
        <v>98</v>
      </c>
    </row>
  </sheetData>
  <mergeCells count="9">
    <mergeCell ref="A197:B198"/>
    <mergeCell ref="A2:B7"/>
    <mergeCell ref="A8:B9"/>
    <mergeCell ref="A173:B173"/>
    <mergeCell ref="A10:B10"/>
    <mergeCell ref="A12:B12"/>
    <mergeCell ref="A14:B14"/>
    <mergeCell ref="A16:B16"/>
    <mergeCell ref="A21:B21"/>
  </mergeCells>
  <pageMargins left="0.31496062992125984" right="0.31496062992125984" top="1.1235714285714287" bottom="0.55714285714285716" header="0.31496062992125984" footer="0.31496062992125984"/>
  <pageSetup paperSize="9" scale="78" orientation="portrait" r:id="rId1"/>
  <headerFooter>
    <oddHeader>&amp;C&amp;G</oddHeader>
    <oddFooter>&amp;C&amp;P de &amp;N</oddFooter>
  </headerFooter>
  <rowBreaks count="3" manualBreakCount="3">
    <brk id="62" max="1" man="1"/>
    <brk id="122" max="1" man="1"/>
    <brk id="182" max="1" man="1"/>
  </rowBreaks>
  <ignoredErrors>
    <ignoredError sqref="B54" formulaRange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082021</vt:lpstr>
      <vt:lpstr>'082021'!Area_de_impressao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Office365.29 Contas</cp:lastModifiedBy>
  <cp:lastPrinted>2023-09-14T13:37:17Z</cp:lastPrinted>
  <dcterms:created xsi:type="dcterms:W3CDTF">2021-09-23T15:15:02Z</dcterms:created>
  <dcterms:modified xsi:type="dcterms:W3CDTF">2023-09-14T14:08:57Z</dcterms:modified>
</cp:coreProperties>
</file>