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33BF1A19-926A-4501-B543-12B412F0D7A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0" i="1" l="1"/>
  <c r="B123" i="1" l="1"/>
  <c r="B41" i="1" l="1"/>
  <c r="B54" i="1" l="1"/>
  <c r="B202" i="1" l="1"/>
  <c r="B189" i="1"/>
  <c r="B182" i="1"/>
  <c r="B178" i="1"/>
  <c r="B166" i="1"/>
  <c r="B160" i="1"/>
  <c r="B154" i="1"/>
  <c r="B148" i="1"/>
  <c r="B134" i="1"/>
  <c r="B111" i="1"/>
  <c r="B109" i="1"/>
  <c r="B98" i="1"/>
  <c r="B85" i="1"/>
  <c r="B74" i="1"/>
  <c r="B81" i="1" s="1"/>
  <c r="B64" i="1"/>
  <c r="B71" i="1" s="1"/>
  <c r="B48" i="1"/>
  <c r="B32" i="1"/>
  <c r="B25" i="1"/>
  <c r="B19" i="1"/>
  <c r="B18" i="1"/>
  <c r="B145" i="1" l="1"/>
  <c r="B39" i="1"/>
  <c r="B172" i="1"/>
  <c r="B62" i="1"/>
  <c r="B173" i="1" l="1"/>
  <c r="B196" i="1" s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<sst xmlns="http://schemas.openxmlformats.org/spreadsheetml/2006/main" count="192" uniqueCount="187">
  <si>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</si>
  <si>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</si>
  <si>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</si>
  <si>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</si>
  <si>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</si>
  <si>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</si>
  <si>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</si>
  <si>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</si>
  <si>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</si>
  <si>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</si>
  <si>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</si>
  <si>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</si>
  <si>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</si>
  <si>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</si>
  <si>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</si>
  <si>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</si>
  <si>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</si>
  <si>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</si>
  <si>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</si>
  <si>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</si>
  <si>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</si>
  <si>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</si>
  <si>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</si>
  <si>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</si>
  <si>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</si>
  <si>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</si>
  <si>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</si>
  <si>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</si>
  <si>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</si>
  <si>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</si>
  <si>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</si>
  <si>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</si>
  <si>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</si>
  <si>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</si>
  <si>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</si>
  <si>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</si>
  <si>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</si>
  <si>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</si>
  <si>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</si>
  <si>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</si>
  <si>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</si>
  <si>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</si>
  <si>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</si>
  <si>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</si>
  <si>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</si>
  <si>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</si>
  <si>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</si>
  <si>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</si>
  <si>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</si>
  <si>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</si>
  <si>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</si>
  <si>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</si>
  <si>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</si>
  <si>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</si>
  <si>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</si>
  <si>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</si>
  <si>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</si>
  <si>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</si>
  <si>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</si>
  <si>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</si>
  <si>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</si>
  <si>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</si>
  <si>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</si>
  <si>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</si>
  <si>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</si>
  <si>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</si>
  <si>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</si>
  <si>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</si>
  <si>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</si>
  <si>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</si>
  <si>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</si>
  <si>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</si>
  <si>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</si>
  <si>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</si>
  <si>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</si>
  <si>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</si>
  <si>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</si>
  <si>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</si>
  <si>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</si>
  <si>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</si>
  <si>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</si>
  <si>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</si>
  <si>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</si>
  <si>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</si>
  <si>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</si>
  <si>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</si>
  <si>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</si>
  <si>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</si>
  <si>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</si>
  <si>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</si>
  <si>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</si>
  <si>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</si>
  <si>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</si>
  <si>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</si>
  <si>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</si>
  <si>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</si>
  <si>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</si>
  <si>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</si>
  <si>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</si>
  <si>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</si>
  <si>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</si>
  <si>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</si>
  <si>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</si>
  <si>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</si>
  <si>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</si>
  <si>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</si>
  <si>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</si>
  <si>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</si>
  <si>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</si>
  <si>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</si>
  <si>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</si>
  <si>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</si>
  <si>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</si>
  <si>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</si>
  <si>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</si>
  <si>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</si>
  <si>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</si>
  <si>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</si>
  <si>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</si>
  <si>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</si>
  <si>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</si>
  <si>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</si>
  <si>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</si>
  <si>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</si>
  <si>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</si>
  <si>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</si>
  <si>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</si>
  <si>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</si>
  <si>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</si>
  <si>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</si>
  <si>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</si>
  <si>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</si>
  <si>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</si>
  <si>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</si>
  <si>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</si>
  <si>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</si>
  <si>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</si>
  <si>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</si>
  <si>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</si>
  <si>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</si>
  <si>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</si>
  <si>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</si>
  <si>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</si>
  <si>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</si>
  <si>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</si>
  <si>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</si>
  <si>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</si>
  <si>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</si>
  <si>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</si>
  <si>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</si>
  <si>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</si>
  <si>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</si>
  <si>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</si>
  <si>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</si>
  <si>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</si>
  <si>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</si>
  <si>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</si>
  <si>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</si>
  <si>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</si>
  <si>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</si>
  <si>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</si>
  <si>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</si>
  <si>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</si>
  <si>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</si>
  <si>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</si>
  <si>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</si>
  <si>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</si>
  <si>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</si>
  <si>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</si>
  <si>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</si>
  <si>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</si>
  <si>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</si>
  <si>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</si>
  <si>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</si>
  <si>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</si>
  <si>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</si>
  <si>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</si>
  <si>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</si>
  <si>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</si>
  <si>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</si>
  <si>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</si>
  <si>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001/2011 - 23º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</si>
  <si>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01/07/2024      E              TÉRMINO  30/06/2025</t>
    </r>
  </si>
  <si>
    <t>5.2.4 - Conta 45013-8</t>
  </si>
  <si>
    <t>5.2.3 - Conta 45011-1</t>
  </si>
  <si>
    <t>Competência: 04/2025</t>
  </si>
  <si>
    <t>7.SALDO BANCÁRIO FINAL EM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</si>
</sst>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188" zoomScale="110" zoomScaleNormal="100" zoomScaleSheetLayoutView="70" zoomScalePageLayoutView="110" workbookViewId="0">
      <selection activeCell="A194" sqref="A194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181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(65252232+253455516+(85850763-9702888))/12</f>
        <v>32904635.25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(19016167+1121179+19204.53)/12</f>
        <v>1679712.5441666667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185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663479.72</v>
      </c>
      <c r="C25" s="46"/>
    </row>
    <row r="26" spans="1:9" x14ac:dyDescent="0.25">
      <c r="A26" s="18" t="s">
        <v>31</v>
      </c>
      <c r="B26" s="49">
        <v>241810.05</v>
      </c>
    </row>
    <row r="27" spans="1:9" x14ac:dyDescent="0.25">
      <c r="A27" s="18" t="s">
        <v>32</v>
      </c>
      <c r="B27" s="49">
        <v>80390.06</v>
      </c>
    </row>
    <row r="28" spans="1:9" x14ac:dyDescent="0.25">
      <c r="A28" s="18" t="s">
        <v>33</v>
      </c>
      <c r="B28" s="49">
        <v>40760.410000000003</v>
      </c>
      <c r="C28" s="46"/>
    </row>
    <row r="29" spans="1:9" x14ac:dyDescent="0.25">
      <c r="A29" s="18" t="s">
        <v>34</v>
      </c>
      <c r="B29" s="49">
        <v>34744.629999999997</v>
      </c>
    </row>
    <row r="30" spans="1:9" x14ac:dyDescent="0.25">
      <c r="A30" s="18" t="s">
        <v>35</v>
      </c>
      <c r="B30" s="49">
        <v>262904.84000000003</v>
      </c>
    </row>
    <row r="31" spans="1:9" x14ac:dyDescent="0.25">
      <c r="A31" s="18" t="s">
        <v>36</v>
      </c>
      <c r="B31" s="49">
        <v>2869.73</v>
      </c>
    </row>
    <row r="32" spans="1:9" x14ac:dyDescent="0.25">
      <c r="A32" s="18" t="s">
        <v>79</v>
      </c>
      <c r="B32" s="52">
        <f>SUM(B33:B38)</f>
        <v>190253621.16999999</v>
      </c>
    </row>
    <row r="33" spans="1:4" x14ac:dyDescent="0.25">
      <c r="A33" s="18" t="s">
        <v>37</v>
      </c>
      <c r="B33" s="49">
        <v>79057198.829999998</v>
      </c>
    </row>
    <row r="34" spans="1:4" x14ac:dyDescent="0.25">
      <c r="A34" s="18" t="s">
        <v>38</v>
      </c>
      <c r="B34" s="49">
        <v>1967049.79</v>
      </c>
    </row>
    <row r="35" spans="1:4" x14ac:dyDescent="0.25">
      <c r="A35" s="18" t="s">
        <v>39</v>
      </c>
      <c r="B35" s="49">
        <v>16939499.289999999</v>
      </c>
    </row>
    <row r="36" spans="1:4" x14ac:dyDescent="0.25">
      <c r="A36" s="18" t="s">
        <v>40</v>
      </c>
      <c r="B36" s="49">
        <v>37421355.799999997</v>
      </c>
    </row>
    <row r="37" spans="1:4" x14ac:dyDescent="0.25">
      <c r="A37" s="18" t="s">
        <v>41</v>
      </c>
      <c r="B37" s="54">
        <v>50553988.030000001</v>
      </c>
    </row>
    <row r="38" spans="1:4" x14ac:dyDescent="0.25">
      <c r="A38" s="18" t="s">
        <v>42</v>
      </c>
      <c r="B38" s="49">
        <v>4314529.43</v>
      </c>
    </row>
    <row r="39" spans="1:4" x14ac:dyDescent="0.25">
      <c r="A39" s="19" t="s">
        <v>3</v>
      </c>
      <c r="B39" s="52">
        <f>B32+B25+B24</f>
        <v>190917100.88999999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30954301.600000001</v>
      </c>
      <c r="D41" s="46"/>
    </row>
    <row r="42" spans="1:4" x14ac:dyDescent="0.25">
      <c r="A42" s="18" t="s">
        <v>44</v>
      </c>
      <c r="B42" s="2">
        <v>7318935.5999999996</v>
      </c>
      <c r="C42" s="46"/>
      <c r="D42" s="46"/>
    </row>
    <row r="43" spans="1:4" x14ac:dyDescent="0.25">
      <c r="A43" s="18" t="s">
        <v>45</v>
      </c>
      <c r="B43" s="14">
        <v>179188</v>
      </c>
      <c r="C43" s="46"/>
    </row>
    <row r="44" spans="1:4" x14ac:dyDescent="0.25">
      <c r="A44" s="18" t="s">
        <v>46</v>
      </c>
      <c r="B44" s="14">
        <v>3591734</v>
      </c>
      <c r="C44" s="46"/>
    </row>
    <row r="45" spans="1:4" x14ac:dyDescent="0.25">
      <c r="A45" s="18" t="s">
        <v>47</v>
      </c>
      <c r="B45" s="14">
        <v>14365000</v>
      </c>
      <c r="C45" s="46"/>
    </row>
    <row r="46" spans="1:4" x14ac:dyDescent="0.25">
      <c r="A46" s="18" t="s">
        <v>48</v>
      </c>
      <c r="B46" s="14">
        <v>5499444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1935462</v>
      </c>
      <c r="C48" s="46"/>
    </row>
    <row r="49" spans="1:2" x14ac:dyDescent="0.25">
      <c r="A49" s="18" t="s">
        <v>43</v>
      </c>
      <c r="B49" s="14">
        <v>1888762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46700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1920004.1</v>
      </c>
    </row>
    <row r="55" spans="1:2" x14ac:dyDescent="0.25">
      <c r="A55" s="18" t="s">
        <v>54</v>
      </c>
      <c r="B55" s="14">
        <v>824290.15</v>
      </c>
    </row>
    <row r="56" spans="1:2" x14ac:dyDescent="0.25">
      <c r="A56" s="18" t="s">
        <v>55</v>
      </c>
      <c r="B56" s="14">
        <v>20769.669999999998</v>
      </c>
    </row>
    <row r="57" spans="1:2" x14ac:dyDescent="0.25">
      <c r="A57" s="18" t="s">
        <v>56</v>
      </c>
      <c r="B57" s="57">
        <v>177408.41</v>
      </c>
    </row>
    <row r="58" spans="1:2" x14ac:dyDescent="0.25">
      <c r="A58" s="18" t="s">
        <v>57</v>
      </c>
      <c r="B58" s="14">
        <v>342846.68</v>
      </c>
    </row>
    <row r="59" spans="1:2" x14ac:dyDescent="0.25">
      <c r="A59" s="18" t="s">
        <v>58</v>
      </c>
      <c r="B59" s="14">
        <v>509587.81</v>
      </c>
    </row>
    <row r="60" spans="1:2" x14ac:dyDescent="0.25">
      <c r="A60" s="18" t="s">
        <v>59</v>
      </c>
      <c r="B60" s="14">
        <v>45101.38</v>
      </c>
    </row>
    <row r="61" spans="1:2" x14ac:dyDescent="0.25">
      <c r="A61" s="18" t="s">
        <v>173</v>
      </c>
      <c r="B61" s="35">
        <v>222398.02</v>
      </c>
    </row>
    <row r="62" spans="1:2" x14ac:dyDescent="0.25">
      <c r="A62" s="22" t="s">
        <v>87</v>
      </c>
      <c r="B62" s="35">
        <f>B54+B48+B41+B61</f>
        <v>35032165.720000006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27200000.009999998</v>
      </c>
    </row>
    <row r="65" spans="1:9" x14ac:dyDescent="0.25">
      <c r="A65" s="18" t="s">
        <v>60</v>
      </c>
      <c r="B65" s="3">
        <v>9150000</v>
      </c>
    </row>
    <row r="66" spans="1:9" x14ac:dyDescent="0.25">
      <c r="A66" s="18" t="s">
        <v>61</v>
      </c>
      <c r="B66" s="3">
        <v>0</v>
      </c>
    </row>
    <row r="67" spans="1:9" x14ac:dyDescent="0.25">
      <c r="A67" s="18" t="s">
        <v>62</v>
      </c>
      <c r="B67" s="3">
        <v>900000</v>
      </c>
    </row>
    <row r="68" spans="1:9" x14ac:dyDescent="0.25">
      <c r="A68" s="18" t="s">
        <v>63</v>
      </c>
      <c r="B68" s="3">
        <v>12750000</v>
      </c>
    </row>
    <row r="69" spans="1:9" x14ac:dyDescent="0.25">
      <c r="A69" s="18" t="s">
        <v>64</v>
      </c>
      <c r="B69" s="3">
        <v>4400000.01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27200000.009999998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28600000</v>
      </c>
    </row>
    <row r="75" spans="1:9" x14ac:dyDescent="0.25">
      <c r="A75" s="18" t="s">
        <v>66</v>
      </c>
      <c r="B75" s="3">
        <v>8500000</v>
      </c>
    </row>
    <row r="76" spans="1:9" x14ac:dyDescent="0.25">
      <c r="A76" s="18" t="s">
        <v>67</v>
      </c>
      <c r="B76" s="3">
        <v>0</v>
      </c>
    </row>
    <row r="77" spans="1:9" x14ac:dyDescent="0.25">
      <c r="A77" s="18" t="s">
        <v>68</v>
      </c>
      <c r="B77" s="3">
        <v>1300000</v>
      </c>
    </row>
    <row r="78" spans="1:9" x14ac:dyDescent="0.25">
      <c r="A78" s="18" t="s">
        <v>69</v>
      </c>
      <c r="B78" s="3">
        <v>14300000</v>
      </c>
    </row>
    <row r="79" spans="1:9" x14ac:dyDescent="0.25">
      <c r="A79" s="18" t="s">
        <v>70</v>
      </c>
      <c r="B79" s="3">
        <v>4500000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28600000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8719356.459999999</v>
      </c>
      <c r="C85" s="47"/>
      <c r="D85" s="47"/>
    </row>
    <row r="86" spans="1:9" x14ac:dyDescent="0.25">
      <c r="A86" s="4" t="s">
        <v>100</v>
      </c>
      <c r="B86" s="2">
        <v>3370945.31</v>
      </c>
      <c r="D86" s="47"/>
    </row>
    <row r="87" spans="1:9" x14ac:dyDescent="0.25">
      <c r="A87" s="5" t="s">
        <v>130</v>
      </c>
      <c r="B87" s="2">
        <v>189352.24</v>
      </c>
      <c r="C87" s="47"/>
    </row>
    <row r="88" spans="1:9" x14ac:dyDescent="0.25">
      <c r="A88" s="5" t="s">
        <v>131</v>
      </c>
      <c r="B88" s="2">
        <v>419583.2</v>
      </c>
    </row>
    <row r="89" spans="1:9" x14ac:dyDescent="0.25">
      <c r="A89" s="5" t="s">
        <v>132</v>
      </c>
      <c r="B89" s="2">
        <v>196132.81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13495.07</v>
      </c>
    </row>
    <row r="92" spans="1:9" x14ac:dyDescent="0.25">
      <c r="A92" s="4" t="s">
        <v>135</v>
      </c>
      <c r="B92" s="2">
        <v>2985533.13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24900</v>
      </c>
    </row>
    <row r="95" spans="1:9" x14ac:dyDescent="0.25">
      <c r="A95" s="24" t="s">
        <v>176</v>
      </c>
      <c r="B95" s="2">
        <v>1482363.86</v>
      </c>
    </row>
    <row r="96" spans="1:9" x14ac:dyDescent="0.25">
      <c r="A96" s="24" t="s">
        <v>138</v>
      </c>
      <c r="B96" s="3">
        <v>21061.89</v>
      </c>
    </row>
    <row r="97" spans="1:4" x14ac:dyDescent="0.25">
      <c r="A97" s="24" t="s">
        <v>139</v>
      </c>
      <c r="B97" s="14">
        <v>15988.95</v>
      </c>
    </row>
    <row r="98" spans="1:4" x14ac:dyDescent="0.25">
      <c r="A98" s="23" t="s">
        <v>101</v>
      </c>
      <c r="B98" s="45">
        <f>SUBTOTAL(9,B99:B108)</f>
        <v>5436293.0800000001</v>
      </c>
      <c r="C98" s="47"/>
    </row>
    <row r="99" spans="1:4" x14ac:dyDescent="0.25">
      <c r="A99" s="5" t="s">
        <v>140</v>
      </c>
      <c r="B99" s="2">
        <v>3561230.68</v>
      </c>
      <c r="C99" s="47"/>
    </row>
    <row r="100" spans="1:4" x14ac:dyDescent="0.25">
      <c r="A100" s="5" t="s">
        <v>141</v>
      </c>
      <c r="B100" s="2">
        <v>1231867.68</v>
      </c>
      <c r="C100" s="47"/>
    </row>
    <row r="101" spans="1:4" x14ac:dyDescent="0.25">
      <c r="A101" s="5" t="s">
        <v>142</v>
      </c>
      <c r="B101" s="2">
        <v>441610.57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137910.1</v>
      </c>
    </row>
    <row r="108" spans="1:4" x14ac:dyDescent="0.25">
      <c r="A108" s="24" t="s">
        <v>129</v>
      </c>
      <c r="B108" s="14">
        <v>63674.05</v>
      </c>
    </row>
    <row r="109" spans="1:4" x14ac:dyDescent="0.25">
      <c r="A109" s="23" t="s">
        <v>103</v>
      </c>
      <c r="B109" s="45">
        <f>SUBTOTAL(9,B110)</f>
        <v>158328.16</v>
      </c>
    </row>
    <row r="110" spans="1:4" x14ac:dyDescent="0.25">
      <c r="A110" s="5" t="s">
        <v>104</v>
      </c>
      <c r="B110" s="2">
        <f>158156.46+171.7</f>
        <v>158328.16</v>
      </c>
    </row>
    <row r="111" spans="1:4" x14ac:dyDescent="0.25">
      <c r="A111" s="23" t="s">
        <v>105</v>
      </c>
      <c r="B111" s="45">
        <f>SUBTOTAL(9,B112:B122)</f>
        <v>3180155.95</v>
      </c>
      <c r="C111" s="47"/>
      <c r="D111" s="50"/>
    </row>
    <row r="112" spans="1:4" x14ac:dyDescent="0.25">
      <c r="A112" s="5" t="s">
        <v>106</v>
      </c>
      <c r="B112" s="2">
        <v>2973354.44</v>
      </c>
      <c r="C112" s="47"/>
    </row>
    <row r="113" spans="1:4" x14ac:dyDescent="0.25">
      <c r="A113" s="5" t="s">
        <v>121</v>
      </c>
      <c r="B113" s="2">
        <v>99198.49</v>
      </c>
      <c r="D113" s="47"/>
    </row>
    <row r="114" spans="1:4" x14ac:dyDescent="0.25">
      <c r="A114" s="5" t="s">
        <v>122</v>
      </c>
      <c r="B114" s="2">
        <v>633.95000000000005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483.5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101889.77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4595.8</v>
      </c>
    </row>
    <row r="122" spans="1:4" x14ac:dyDescent="0.25">
      <c r="A122" s="24" t="s">
        <v>151</v>
      </c>
      <c r="B122" s="2">
        <v>0</v>
      </c>
    </row>
    <row r="123" spans="1:4" x14ac:dyDescent="0.25">
      <c r="A123" s="23" t="s">
        <v>107</v>
      </c>
      <c r="B123" s="45">
        <f>SUBTOTAL(9,B124:B133)</f>
        <v>12760361.070000002</v>
      </c>
    </row>
    <row r="124" spans="1:4" x14ac:dyDescent="0.25">
      <c r="A124" s="5" t="s">
        <v>108</v>
      </c>
      <c r="B124" s="2">
        <v>12475462.210000001</v>
      </c>
    </row>
    <row r="125" spans="1:4" x14ac:dyDescent="0.25">
      <c r="A125" s="5" t="s">
        <v>125</v>
      </c>
      <c r="B125" s="2">
        <v>196201.38</v>
      </c>
    </row>
    <row r="126" spans="1:4" x14ac:dyDescent="0.25">
      <c r="A126" s="5" t="s">
        <v>126</v>
      </c>
      <c r="B126" s="2">
        <v>27800.58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0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20433.8</v>
      </c>
    </row>
    <row r="133" spans="1:2" x14ac:dyDescent="0.25">
      <c r="A133" s="24" t="s">
        <v>155</v>
      </c>
      <c r="B133" s="2">
        <v>40463.1</v>
      </c>
    </row>
    <row r="134" spans="1:2" x14ac:dyDescent="0.25">
      <c r="A134" s="23" t="s">
        <v>156</v>
      </c>
      <c r="B134" s="45">
        <f>SUBTOTAL(9,B135:B144)</f>
        <v>0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B85+B98+B109+B111+B123+B134</f>
        <v>30254494.719999999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1041531</v>
      </c>
    </row>
    <row r="149" spans="1:4" x14ac:dyDescent="0.25">
      <c r="A149" s="4" t="s">
        <v>110</v>
      </c>
      <c r="B149" s="14">
        <v>1041531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61811</v>
      </c>
    </row>
    <row r="155" spans="1:4" x14ac:dyDescent="0.25">
      <c r="A155" s="4" t="s">
        <v>114</v>
      </c>
      <c r="B155" s="14">
        <v>61811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184</v>
      </c>
      <c r="B160" s="45">
        <f>SUBTOTAL(9,B161:B165)</f>
        <v>0</v>
      </c>
    </row>
    <row r="161" spans="1:2" x14ac:dyDescent="0.25">
      <c r="A161" s="4" t="s">
        <v>166</v>
      </c>
      <c r="B161" s="3">
        <v>0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183</v>
      </c>
      <c r="B166" s="45">
        <f>SUBTOTAL(9,B167:B171)</f>
        <v>0</v>
      </c>
    </row>
    <row r="167" spans="1:2" x14ac:dyDescent="0.25">
      <c r="A167" s="4" t="s">
        <v>166</v>
      </c>
      <c r="B167" s="3">
        <v>0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1103342</v>
      </c>
    </row>
    <row r="173" spans="1:2" ht="14.25" customHeight="1" x14ac:dyDescent="0.25">
      <c r="A173" s="20" t="s">
        <v>25</v>
      </c>
      <c r="B173" s="35">
        <f>B145+B172</f>
        <v>31357836.719999999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186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1017804.63</v>
      </c>
    </row>
    <row r="183" spans="1:9" x14ac:dyDescent="0.25">
      <c r="A183" s="28" t="s">
        <v>89</v>
      </c>
      <c r="B183" s="49">
        <v>452258.71</v>
      </c>
      <c r="D183" s="46"/>
    </row>
    <row r="184" spans="1:9" x14ac:dyDescent="0.25">
      <c r="A184" s="28" t="s">
        <v>72</v>
      </c>
      <c r="B184" s="49">
        <v>101249.9</v>
      </c>
      <c r="D184" s="46"/>
    </row>
    <row r="185" spans="1:9" x14ac:dyDescent="0.25">
      <c r="A185" s="28" t="s">
        <v>73</v>
      </c>
      <c r="B185" s="49">
        <v>52344.24</v>
      </c>
      <c r="D185" s="46"/>
    </row>
    <row r="186" spans="1:9" x14ac:dyDescent="0.25">
      <c r="A186" s="28" t="s">
        <v>74</v>
      </c>
      <c r="B186" s="49">
        <v>134298.43</v>
      </c>
      <c r="D186" s="46"/>
    </row>
    <row r="187" spans="1:9" x14ac:dyDescent="0.25">
      <c r="A187" s="28" t="s">
        <v>90</v>
      </c>
      <c r="B187" s="49">
        <v>274783.62</v>
      </c>
      <c r="C187" s="46"/>
      <c r="D187" s="46"/>
    </row>
    <row r="188" spans="1:9" x14ac:dyDescent="0.25">
      <c r="A188" s="28" t="s">
        <v>91</v>
      </c>
      <c r="B188" s="49">
        <v>2869.73</v>
      </c>
      <c r="C188" s="46"/>
      <c r="D188" s="46"/>
    </row>
    <row r="189" spans="1:9" x14ac:dyDescent="0.25">
      <c r="A189" s="28" t="s">
        <v>92</v>
      </c>
      <c r="B189" s="38">
        <f>SUM(B190:B195)</f>
        <v>193573625.25999999</v>
      </c>
    </row>
    <row r="190" spans="1:9" x14ac:dyDescent="0.25">
      <c r="A190" s="28" t="s">
        <v>120</v>
      </c>
      <c r="B190" s="49">
        <v>79231488.980000004</v>
      </c>
      <c r="C190" s="46"/>
    </row>
    <row r="191" spans="1:9" x14ac:dyDescent="0.25">
      <c r="A191" s="28" t="s">
        <v>93</v>
      </c>
      <c r="B191" s="49">
        <v>1987819.46</v>
      </c>
      <c r="C191" s="46"/>
      <c r="D191" s="46"/>
    </row>
    <row r="192" spans="1:9" x14ac:dyDescent="0.25">
      <c r="A192" s="28" t="s">
        <v>94</v>
      </c>
      <c r="B192" s="49">
        <v>17516907.699999999</v>
      </c>
      <c r="C192" s="46"/>
      <c r="D192" s="46"/>
    </row>
    <row r="193" spans="1:4" x14ac:dyDescent="0.25">
      <c r="A193" s="28" t="s">
        <v>95</v>
      </c>
      <c r="B193" s="49">
        <v>39314202.479999997</v>
      </c>
      <c r="C193" s="46"/>
      <c r="D193" s="50"/>
    </row>
    <row r="194" spans="1:4" x14ac:dyDescent="0.25">
      <c r="A194" s="28" t="s">
        <v>96</v>
      </c>
      <c r="B194" s="54">
        <v>51163575.829999998</v>
      </c>
      <c r="D194" s="46"/>
    </row>
    <row r="195" spans="1:4" x14ac:dyDescent="0.25">
      <c r="A195" s="28" t="s">
        <v>97</v>
      </c>
      <c r="B195" s="49">
        <v>4359630.8099999996</v>
      </c>
      <c r="D195" s="46"/>
    </row>
    <row r="196" spans="1:4" x14ac:dyDescent="0.25">
      <c r="A196" s="27" t="s">
        <v>23</v>
      </c>
      <c r="B196" s="38">
        <f>(B39+B62)-(B173+B178)</f>
        <v>194591429.88999999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770889.3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770889.3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ignoredErrors>
    <ignoredError sqref="B54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Office365.29 Contas</cp:lastModifiedBy>
  <cp:lastPrinted>2025-05-23T18:19:07Z</cp:lastPrinted>
  <dcterms:created xsi:type="dcterms:W3CDTF">2021-09-23T15:15:02Z</dcterms:created>
  <dcterms:modified xsi:type="dcterms:W3CDTF">2025-05-23T18:19:33Z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